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F54B5B9C-57F9-4E35-B0B4-0021AEADDBF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at 5%" sheetId="1" r:id="rId1"/>
    <sheet name="ky ot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 l="1"/>
  <c r="I349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8" i="1"/>
  <c r="I296" i="1" l="1"/>
  <c r="I7" i="1"/>
  <c r="I6" i="1" s="1"/>
  <c r="I462" i="1"/>
  <c r="I463" i="1" s="1"/>
  <c r="A462" i="1"/>
  <c r="G424" i="1"/>
  <c r="G193" i="1"/>
  <c r="G208" i="1"/>
  <c r="G209" i="1"/>
  <c r="G212" i="1"/>
  <c r="G213" i="1"/>
  <c r="G221" i="1"/>
  <c r="G268" i="1"/>
  <c r="G273" i="1"/>
  <c r="G328" i="1"/>
  <c r="G334" i="1"/>
  <c r="G335" i="1"/>
  <c r="G138" i="1"/>
  <c r="G139" i="1"/>
  <c r="G141" i="1"/>
  <c r="G143" i="1"/>
  <c r="G144" i="1"/>
  <c r="G147" i="1"/>
  <c r="G150" i="1"/>
  <c r="G153" i="1"/>
  <c r="G155" i="1"/>
  <c r="G158" i="1"/>
  <c r="G106" i="1"/>
  <c r="G110" i="1"/>
  <c r="G112" i="1"/>
  <c r="G119" i="1"/>
  <c r="G121" i="1"/>
  <c r="G122" i="1"/>
  <c r="G123" i="1"/>
  <c r="G124" i="1"/>
  <c r="G129" i="1"/>
  <c r="G134" i="1"/>
  <c r="L313" i="1" l="1"/>
  <c r="G91" i="1" l="1"/>
  <c r="G88" i="1"/>
  <c r="G85" i="1"/>
  <c r="G83" i="1"/>
  <c r="G32" i="1"/>
  <c r="G29" i="1"/>
  <c r="G21" i="1"/>
  <c r="G12" i="1"/>
  <c r="G8" i="1"/>
  <c r="G462" i="1" l="1"/>
</calcChain>
</file>

<file path=xl/sharedStrings.xml><?xml version="1.0" encoding="utf-8"?>
<sst xmlns="http://schemas.openxmlformats.org/spreadsheetml/2006/main" count="1869" uniqueCount="680">
  <si>
    <t>STT</t>
  </si>
  <si>
    <t xml:space="preserve">Họ và tên </t>
  </si>
  <si>
    <t xml:space="preserve">Địa chỉ thôn </t>
  </si>
  <si>
    <t xml:space="preserve">Số thửa </t>
  </si>
  <si>
    <r>
      <t>Diện tích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</si>
  <si>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 xml:space="preserve">Tổng sản thầu 1 năm </t>
  </si>
  <si>
    <t>Tiền hợp đồng năm 2026</t>
  </si>
  <si>
    <t xml:space="preserve">Hình thức </t>
  </si>
  <si>
    <t xml:space="preserve">Ghi chú </t>
  </si>
  <si>
    <t>Trịnh Đình Vinh</t>
  </si>
  <si>
    <t xml:space="preserve">Làng Bứa </t>
  </si>
  <si>
    <t xml:space="preserve">Giao thầu </t>
  </si>
  <si>
    <t xml:space="preserve">Trịnh Đình Vinh </t>
  </si>
  <si>
    <t>Nguyễn Viết Hùng</t>
  </si>
  <si>
    <t xml:space="preserve">Đấu thầu </t>
  </si>
  <si>
    <t>Trịnh Đình Bình</t>
  </si>
  <si>
    <t>Lê Đình Bê</t>
  </si>
  <si>
    <t>Trịnh Đình Dinh</t>
  </si>
  <si>
    <t xml:space="preserve">Đinh Văn Diễn </t>
  </si>
  <si>
    <t xml:space="preserve">Trịnh Đình Bình </t>
  </si>
  <si>
    <t xml:space="preserve">Bùi Văn Cường </t>
  </si>
  <si>
    <t xml:space="preserve">Nguyễn Xuân Lạc </t>
  </si>
  <si>
    <t>Nguyễn Văn Kiên</t>
  </si>
  <si>
    <t xml:space="preserve">Lê Thị Loan </t>
  </si>
  <si>
    <t xml:space="preserve">Nguyễn Văn Tuân </t>
  </si>
  <si>
    <t xml:space="preserve">Bùi Văn Trung </t>
  </si>
  <si>
    <t xml:space="preserve">Lê Bá Chân </t>
  </si>
  <si>
    <t xml:space="preserve">Nguyễn Quang Thọ </t>
  </si>
  <si>
    <t>Nguyễn Đình Hạnh</t>
  </si>
  <si>
    <t>Trần Văn Phú</t>
  </si>
  <si>
    <t xml:space="preserve">Phạm Xuân Trường </t>
  </si>
  <si>
    <t xml:space="preserve">Lê Văn Vy </t>
  </si>
  <si>
    <t xml:space="preserve">Đinh Văn Hùng </t>
  </si>
  <si>
    <t>Nguyễn Văn Ninh</t>
  </si>
  <si>
    <t>Trịnh Thị Lan</t>
  </si>
  <si>
    <t>Nguyễn Đình Khoan</t>
  </si>
  <si>
    <t xml:space="preserve">Cao Thắng </t>
  </si>
  <si>
    <t>Lê Trung Tình</t>
  </si>
  <si>
    <t>Trần Văn Phúc</t>
  </si>
  <si>
    <t>Bùi Thế Vĩnh</t>
  </si>
  <si>
    <t>Lê Ngọc Cường</t>
  </si>
  <si>
    <t>305c</t>
  </si>
  <si>
    <t>Phạm Ngọc Chiên</t>
  </si>
  <si>
    <t xml:space="preserve">Nguyễn Thị Hoa </t>
  </si>
  <si>
    <t xml:space="preserve">Dương Thị Phụng </t>
  </si>
  <si>
    <t xml:space="preserve">Phạm Thị Dung </t>
  </si>
  <si>
    <t xml:space="preserve">Trần Thị Thọ </t>
  </si>
  <si>
    <t>Bùi Văn Đức</t>
  </si>
  <si>
    <t xml:space="preserve">Lim Còm </t>
  </si>
  <si>
    <t>Lê Văn Diệm</t>
  </si>
  <si>
    <t>Lê Văn Tuấn</t>
  </si>
  <si>
    <t>Lê Văn Bảo</t>
  </si>
  <si>
    <t>Lê Văn Bảy</t>
  </si>
  <si>
    <t>Bùi Văn Chín</t>
  </si>
  <si>
    <t>Nguyễn Huy Ninh</t>
  </si>
  <si>
    <t>Nguyễn Viết mạnh</t>
  </si>
  <si>
    <t>Lê Hồng Sơn</t>
  </si>
  <si>
    <t>Trịnh Đăng Hùng</t>
  </si>
  <si>
    <t>Khương Bá Thanh</t>
  </si>
  <si>
    <t>Lê Văn Diện</t>
  </si>
  <si>
    <t>Đặng Ngọc Niên</t>
  </si>
  <si>
    <t xml:space="preserve">Lê Văn Hải </t>
  </si>
  <si>
    <t>Lê Văn Quỳnh</t>
  </si>
  <si>
    <t>Bùi Văn Năm</t>
  </si>
  <si>
    <t>Lê Văn Vệ</t>
  </si>
  <si>
    <t>Cao Văn Tâm</t>
  </si>
  <si>
    <t>Lê Văn Tình</t>
  </si>
  <si>
    <t>Bùi Văn Cần</t>
  </si>
  <si>
    <t>Đỗ Ngọc Hậu</t>
  </si>
  <si>
    <t xml:space="preserve">Trịnh Thị Yên </t>
  </si>
  <si>
    <t>22;2</t>
  </si>
  <si>
    <t>Vũ Thị Mỳ</t>
  </si>
  <si>
    <t>Bùi Thị Thơm</t>
  </si>
  <si>
    <t>Lê Thị Toàn</t>
  </si>
  <si>
    <t>Đỗ Văn Thái</t>
  </si>
  <si>
    <t>Đỗ Xuân Cường</t>
  </si>
  <si>
    <t xml:space="preserve">Nguyễn Ngọc Tuấn </t>
  </si>
  <si>
    <t>Làng 61</t>
  </si>
  <si>
    <t xml:space="preserve">Hồ Thị Vui </t>
  </si>
  <si>
    <t xml:space="preserve">Lê Bá lân </t>
  </si>
  <si>
    <t xml:space="preserve">Trịnh Thị Lệ </t>
  </si>
  <si>
    <t xml:space="preserve">Lê Thị Việt </t>
  </si>
  <si>
    <t xml:space="preserve">Hồ Sỹ Nguyên </t>
  </si>
  <si>
    <t>Trương Minh Chuyên</t>
  </si>
  <si>
    <t xml:space="preserve">Khang Ninh </t>
  </si>
  <si>
    <t>Bùi Văn Hòa</t>
  </si>
  <si>
    <t>Quách Văn Huynh</t>
  </si>
  <si>
    <t>Quách Thị Tầng</t>
  </si>
  <si>
    <t>Quách Văn Tiếp</t>
  </si>
  <si>
    <t>Trương Văn Tình</t>
  </si>
  <si>
    <t>Quách Văn Mai</t>
  </si>
  <si>
    <t>Quách Văn Thái</t>
  </si>
  <si>
    <t>Bùi Văn Đấu</t>
  </si>
  <si>
    <t>99,105,106,107,108,109,116,117</t>
  </si>
  <si>
    <t>11</t>
  </si>
  <si>
    <t>Lê Văn Hạnh</t>
  </si>
  <si>
    <t>171,225,226</t>
  </si>
  <si>
    <t>Bùi Thị Quý</t>
  </si>
  <si>
    <t>171</t>
  </si>
  <si>
    <t>Phạm Thị Xâm</t>
  </si>
  <si>
    <t>265</t>
  </si>
  <si>
    <t>Phạm Văn Quản</t>
  </si>
  <si>
    <t>211</t>
  </si>
  <si>
    <t>Bùi Văn Việt</t>
  </si>
  <si>
    <t>214</t>
  </si>
  <si>
    <t>Hà Ngọc Phương</t>
  </si>
  <si>
    <t>233</t>
  </si>
  <si>
    <t>Bùi Văn Hải</t>
  </si>
  <si>
    <t>24</t>
  </si>
  <si>
    <t>Quách Văn Chủ</t>
  </si>
  <si>
    <t>14(1)</t>
  </si>
  <si>
    <t>5</t>
  </si>
  <si>
    <t>Lê Văn Tỵ</t>
  </si>
  <si>
    <t xml:space="preserve">Làng Mai </t>
  </si>
  <si>
    <t>Lê Ngọc Trọng</t>
  </si>
  <si>
    <t xml:space="preserve">Phạm Văn Ninh </t>
  </si>
  <si>
    <t>Bùi Thị Hà</t>
  </si>
  <si>
    <t>Cao Khánh</t>
  </si>
  <si>
    <t>Nguyễn Văn Thịnh</t>
  </si>
  <si>
    <t xml:space="preserve">Lê Ngọc Trọng </t>
  </si>
  <si>
    <t xml:space="preserve">Lê Ngọc Quý </t>
  </si>
  <si>
    <t xml:space="preserve">Cao Khánh </t>
  </si>
  <si>
    <t xml:space="preserve">Hoàng Khắc Sơn </t>
  </si>
  <si>
    <t>Lê Văn Huấn</t>
  </si>
  <si>
    <t>Lê Ngọc Dân</t>
  </si>
  <si>
    <t>Nguyễn Văn Thi</t>
  </si>
  <si>
    <t>Lê Duy Hồng</t>
  </si>
  <si>
    <t>Lê Thị Tám</t>
  </si>
  <si>
    <t>Công ty</t>
  </si>
  <si>
    <t xml:space="preserve">Quách Văn Nghĩa </t>
  </si>
  <si>
    <t xml:space="preserve">Lê Ngọc Tám </t>
  </si>
  <si>
    <t>Lê Thị Khánh</t>
  </si>
  <si>
    <t xml:space="preserve">Lê Ngọc Bảy </t>
  </si>
  <si>
    <t>134(1)</t>
  </si>
  <si>
    <t>Lê Trung Tính</t>
  </si>
  <si>
    <t>lê công đúng</t>
  </si>
  <si>
    <t>134(2)</t>
  </si>
  <si>
    <t>Lê Thị Hà</t>
  </si>
  <si>
    <t>Lê Doãn Chung</t>
  </si>
  <si>
    <t>Nguyễn Văn Hữu</t>
  </si>
  <si>
    <t xml:space="preserve">Cao Sơn </t>
  </si>
  <si>
    <t>Lê Đình Bảy</t>
  </si>
  <si>
    <t>Phạm Văn Quý</t>
  </si>
  <si>
    <t xml:space="preserve">Nguyễn Văn Thu </t>
  </si>
  <si>
    <t>Lê ngọc Dũng</t>
  </si>
  <si>
    <t xml:space="preserve">Bùi Thị Đoài </t>
  </si>
  <si>
    <t>Điền Sơn</t>
  </si>
  <si>
    <t>09</t>
  </si>
  <si>
    <t>Bùi Văn Ngọc</t>
  </si>
  <si>
    <t>28, 65, 66, 67, 74, 122, 76, 77, 22, 23, 25, 24, 27</t>
  </si>
  <si>
    <t>02</t>
  </si>
  <si>
    <t>Cao Hồng Chiên</t>
  </si>
  <si>
    <t>56,68</t>
  </si>
  <si>
    <t>Cao Văn Lực</t>
  </si>
  <si>
    <t>69, 70</t>
  </si>
  <si>
    <t>Cao Văn Quế</t>
  </si>
  <si>
    <t>Cao Văn Tuệ</t>
  </si>
  <si>
    <t>Hà Công Thủy</t>
  </si>
  <si>
    <t>71, 72, 75, 76, 70,69,87, 88,89, 85, 86, 101</t>
  </si>
  <si>
    <t>03</t>
  </si>
  <si>
    <t xml:space="preserve">06, 36, 45, 46, 44 </t>
  </si>
  <si>
    <t>Phạm Thị Gái</t>
  </si>
  <si>
    <t>Phạm Thúc Phi</t>
  </si>
  <si>
    <t>71, 72, 75, 76, 70, 69, 87, 88,89, 85, 86, 102</t>
  </si>
  <si>
    <t>Phạm Văn Mao</t>
  </si>
  <si>
    <t>Phạm Văn Thiết</t>
  </si>
  <si>
    <t>Phạm Văn Vinh</t>
  </si>
  <si>
    <t xml:space="preserve">Phạm Thị Thơm </t>
  </si>
  <si>
    <t>Phạm Văn Hiệp</t>
  </si>
  <si>
    <t>Hoành Sơn</t>
  </si>
  <si>
    <t>244, 246, 247, 248, 249, 250, 251, 252, 253</t>
  </si>
  <si>
    <t>Phạm Văn Cần ( Phạm Văn Anh)</t>
  </si>
  <si>
    <t>Hà Văn Bắc</t>
  </si>
  <si>
    <t>Kim Thủy</t>
  </si>
  <si>
    <t>549, 554, 555, 562, 563, 565, 566, 567, 568, 569, 571, 572, 573, 524, 546, 558, 557</t>
  </si>
  <si>
    <t>Hà Văn Quân</t>
  </si>
  <si>
    <t xml:space="preserve"> 519, 520, 521, 522, 523, 556, 558</t>
  </si>
  <si>
    <t>Quách Văn Duy</t>
  </si>
  <si>
    <t>553, 554, 543, 
545, 550, 551, 552</t>
  </si>
  <si>
    <t>517, 518</t>
  </si>
  <si>
    <t xml:space="preserve">Hà Trung Hậu </t>
  </si>
  <si>
    <t xml:space="preserve">Hà Văn Tình </t>
  </si>
  <si>
    <t>Trịnh Thị Tâm</t>
  </si>
  <si>
    <t>Bùi Văn Cánh</t>
  </si>
  <si>
    <t>Linh Sơn</t>
  </si>
  <si>
    <t>Bùi Văn Chức</t>
  </si>
  <si>
    <t>747, 751</t>
  </si>
  <si>
    <t>Bùi Văn Công</t>
  </si>
  <si>
    <t>Bùi Văn Hoàng B</t>
  </si>
  <si>
    <t>Bùi Văn Huân</t>
  </si>
  <si>
    <t>588, 589</t>
  </si>
  <si>
    <t>Bùi Văn Huệ</t>
  </si>
  <si>
    <t>Bùi Văn Lịch</t>
  </si>
  <si>
    <t>744, 745, 749</t>
  </si>
  <si>
    <t>Bùi Văn Mến</t>
  </si>
  <si>
    <t>Giao thầu</t>
  </si>
  <si>
    <t>Bùi Văn Nghị</t>
  </si>
  <si>
    <t>Bùi Văn Sáu</t>
  </si>
  <si>
    <t>Bùi Văn Trực</t>
  </si>
  <si>
    <t>1005, 1006</t>
  </si>
  <si>
    <t>Bùi Văn Xiên</t>
  </si>
  <si>
    <t>1004, 1005</t>
  </si>
  <si>
    <t>Cố Đình Khoan</t>
  </si>
  <si>
    <t>827, 828, 830</t>
  </si>
  <si>
    <t>Cố Đình Lâm</t>
  </si>
  <si>
    <t>758, 762</t>
  </si>
  <si>
    <t>Cố Đình Thủy</t>
  </si>
  <si>
    <t>1008, 1010</t>
  </si>
  <si>
    <t>Cố Đình Tiến</t>
  </si>
  <si>
    <t>333, 332, 
331, 1115</t>
  </si>
  <si>
    <t>Cố Đình Trường</t>
  </si>
  <si>
    <t>Cố Đình Vi</t>
  </si>
  <si>
    <t>825, 826, 829</t>
  </si>
  <si>
    <t>Hà Văn Dưỡng</t>
  </si>
  <si>
    <t>750, 754</t>
  </si>
  <si>
    <t>Hà Văn Giá</t>
  </si>
  <si>
    <t>755, 840</t>
  </si>
  <si>
    <t>Hà Văn Ngọc</t>
  </si>
  <si>
    <t>1006, 1007</t>
  </si>
  <si>
    <t>Lê Thị Hương</t>
  </si>
  <si>
    <t>588, 589, 02</t>
  </si>
  <si>
    <t>18, 21</t>
  </si>
  <si>
    <t>Lê Văn Mùi</t>
  </si>
  <si>
    <t>562, 596, 570</t>
  </si>
  <si>
    <t>Lê Văn Thắm</t>
  </si>
  <si>
    <t>Nguyễn Đình Hùng</t>
  </si>
  <si>
    <t>766, 767</t>
  </si>
  <si>
    <t>Phạm Văn Tuấn</t>
  </si>
  <si>
    <t xml:space="preserve">37, 40, 41, 
43, 44, 47 </t>
  </si>
  <si>
    <t>Trịnh Hữu Phấn</t>
  </si>
  <si>
    <t>756, 757, 760</t>
  </si>
  <si>
    <t>Trình Ngọc Chiến</t>
  </si>
  <si>
    <t>754, 1087, 757</t>
  </si>
  <si>
    <t>Trình Ngọc Nghị</t>
  </si>
  <si>
    <t>Trịnh Ngọc Nghị</t>
  </si>
  <si>
    <t>749, 753, 756</t>
  </si>
  <si>
    <t xml:space="preserve">Phạm Văn Tự </t>
  </si>
  <si>
    <t>04</t>
  </si>
  <si>
    <t xml:space="preserve">Lê Văn Thắng </t>
  </si>
  <si>
    <t>Lê Văn Quân</t>
  </si>
  <si>
    <t>Minh Phong</t>
  </si>
  <si>
    <t>114, 118,117, 116, 115, 111, 113, 142, 142, 112, 143, 110, 144, 145, 146, 139, 221, 219, 140, 239, 240, 243, 211, 245, 246</t>
  </si>
  <si>
    <t xml:space="preserve">Bùi Văn Chung </t>
  </si>
  <si>
    <t xml:space="preserve">Lê ngọc Đậu </t>
  </si>
  <si>
    <t xml:space="preserve">Minh Phong </t>
  </si>
  <si>
    <t>Bùi Thị Minh</t>
  </si>
  <si>
    <t>Minh Tiến</t>
  </si>
  <si>
    <t>Bùi Giang Nam</t>
  </si>
  <si>
    <t>Thanh Sơn</t>
  </si>
  <si>
    <t>85,74,388</t>
  </si>
  <si>
    <t xml:space="preserve">Bùi Văn Đồng </t>
  </si>
  <si>
    <t>Hà Văn Cường</t>
  </si>
  <si>
    <t xml:space="preserve">Trần Đình Nguyện </t>
  </si>
  <si>
    <t>Tiền Phong</t>
  </si>
  <si>
    <t xml:space="preserve">Cao Thị Phòng </t>
  </si>
  <si>
    <t>Trình Văn An</t>
  </si>
  <si>
    <t>Bùi Văn Hiền</t>
  </si>
  <si>
    <t>271(1)</t>
  </si>
  <si>
    <t>Phạm Văn Định</t>
  </si>
  <si>
    <t>172, 173, 174</t>
  </si>
  <si>
    <t>Phạm Văn Kỳ</t>
  </si>
  <si>
    <t>Trương Văn Anh</t>
  </si>
  <si>
    <t>Trương Văn Oanh</t>
  </si>
  <si>
    <t xml:space="preserve">Đinh Thị Tiên </t>
  </si>
  <si>
    <t xml:space="preserve">Phạm Văn Cần </t>
  </si>
  <si>
    <t>Phạm Văn Thành</t>
  </si>
  <si>
    <t>13, 14</t>
  </si>
  <si>
    <t>Bùi Thị Kỳ</t>
  </si>
  <si>
    <t>134, 136</t>
  </si>
  <si>
    <t>06</t>
  </si>
  <si>
    <t>Bùi Thị Thủy</t>
  </si>
  <si>
    <t>Lê Văn Độ</t>
  </si>
  <si>
    <t>Cao Thị Lương</t>
  </si>
  <si>
    <t>Nguyễn Bá Quân</t>
  </si>
  <si>
    <t>Lê Văn Lục</t>
  </si>
  <si>
    <t>Phạm Thúc Hải</t>
  </si>
  <si>
    <t>132,95,96</t>
  </si>
  <si>
    <t>Trịnh Văn Châu</t>
  </si>
  <si>
    <t>Lưu Xuân Lợi</t>
  </si>
  <si>
    <t>Minh Lâm</t>
  </si>
  <si>
    <t>Ngọc Tân</t>
  </si>
  <si>
    <t>08</t>
  </si>
  <si>
    <t>UBND</t>
  </si>
  <si>
    <t>Minh xuân</t>
  </si>
  <si>
    <t>Lê Thế Hạnh</t>
  </si>
  <si>
    <t>Trung Thành</t>
  </si>
  <si>
    <t>Lê Thế Hà</t>
  </si>
  <si>
    <t>Bùi Văn Khái</t>
  </si>
  <si>
    <t>Tân Mỹ</t>
  </si>
  <si>
    <t>Quang Diễn Bá</t>
  </si>
  <si>
    <t>M lâm</t>
  </si>
  <si>
    <t>257,295,345</t>
  </si>
  <si>
    <t>Bùi Văn Hợi</t>
  </si>
  <si>
    <t>Xuân Minh</t>
  </si>
  <si>
    <t>192,217</t>
  </si>
  <si>
    <t>Yên thắng</t>
  </si>
  <si>
    <t>36,90,35,67</t>
  </si>
  <si>
    <t xml:space="preserve">Nguyễn Thị Ngân </t>
  </si>
  <si>
    <t xml:space="preserve">Nguyễn Thị Hồng </t>
  </si>
  <si>
    <t>Minh  Xuân</t>
  </si>
  <si>
    <t xml:space="preserve">Bùi Văn Hợi </t>
  </si>
  <si>
    <t>Quách Công Đạo
 (Đỗ Thị Hường)</t>
  </si>
  <si>
    <t>Thọ Phú</t>
  </si>
  <si>
    <t xml:space="preserve">Quách Ngọc Khanh </t>
  </si>
  <si>
    <t>Ngọc tân</t>
  </si>
  <si>
    <t>3/393/379</t>
  </si>
  <si>
    <t>13/8/8</t>
  </si>
  <si>
    <t>Bùi Văn Quý(Lan)</t>
  </si>
  <si>
    <t>Nguyễn Đồng Xuân</t>
  </si>
  <si>
    <t>Hàn Văn Lợi</t>
  </si>
  <si>
    <t>Phạm Văn Thông</t>
  </si>
  <si>
    <t>Phạm Văn Cát</t>
  </si>
  <si>
    <t>01,20,21</t>
  </si>
  <si>
    <t>Phạm Việt Anh</t>
  </si>
  <si>
    <t>206,198,207,208,197,187,179,178,168,162,169,161,171,170,160</t>
  </si>
  <si>
    <t>Lê Thị Lệ</t>
  </si>
  <si>
    <t>575b,575c,575d</t>
  </si>
  <si>
    <t>Bùi Văn Nga</t>
  </si>
  <si>
    <t>01</t>
  </si>
  <si>
    <t>Cao Thị Hồng</t>
  </si>
  <si>
    <t xml:space="preserve">Nguyễn Thị Minh </t>
  </si>
  <si>
    <t xml:space="preserve">Đinh Văn Quý </t>
  </si>
  <si>
    <t xml:space="preserve">Phạm Văn Cơi </t>
  </si>
  <si>
    <t xml:space="preserve">Minh Xuân </t>
  </si>
  <si>
    <t>Phạm Văn Tứ</t>
  </si>
  <si>
    <t xml:space="preserve">Pham Văn Nghị </t>
  </si>
  <si>
    <t>Bùi Ngọc Thực</t>
  </si>
  <si>
    <t>Phạm Văn An</t>
  </si>
  <si>
    <t>Bùi Văn Dương</t>
  </si>
  <si>
    <t>Bùi Ngọc Tường</t>
  </si>
  <si>
    <t>Phạm Thúc Lệnh</t>
  </si>
  <si>
    <t>Bùi Ngọc Lâm</t>
  </si>
  <si>
    <t>Bùi Minh Đức</t>
  </si>
  <si>
    <t>Nguyễn Công Hợp</t>
  </si>
  <si>
    <t>;250,255,258</t>
  </si>
  <si>
    <t xml:space="preserve">Bùi Thị Đoàn </t>
  </si>
  <si>
    <t>223,254,251,281,226,225.228,285,250,283,284.302.303.339.340.231,232,282</t>
  </si>
  <si>
    <t>Phạm Thị Ẩm</t>
  </si>
  <si>
    <t>Phạm Thị Thanh</t>
  </si>
  <si>
    <t>Bùi Văn Lưỡng</t>
  </si>
  <si>
    <t>Bùi Văn Đương</t>
  </si>
  <si>
    <t>35, khu Ngọc Lau</t>
  </si>
  <si>
    <t>Bùi Văn Ích</t>
  </si>
  <si>
    <t>Phạm Văn Nho</t>
  </si>
  <si>
    <t>Bùi Văn Thời</t>
  </si>
  <si>
    <t>Bùi Văn Tuyên</t>
  </si>
  <si>
    <t>Trịnh Đình Nguyên</t>
  </si>
  <si>
    <t>678, 243, 744, 698, 679, 746, 717, 748</t>
  </si>
  <si>
    <t>Bùi Văn Duyên</t>
  </si>
  <si>
    <t>Bùi Văn Cảm</t>
  </si>
  <si>
    <t>Phạm Văn Thương</t>
  </si>
  <si>
    <t>Lê Thị Luận</t>
  </si>
  <si>
    <t xml:space="preserve">Hà Văn Đắc </t>
  </si>
  <si>
    <t>300,301,231,232,241,247,248,286,355,356</t>
  </si>
  <si>
    <t>Hà Văn Hợp</t>
  </si>
  <si>
    <t>Hà Văn Hải</t>
  </si>
  <si>
    <t>290b</t>
  </si>
  <si>
    <t>Phạm Văn Cường</t>
  </si>
  <si>
    <t>138, 183, 119, 139</t>
  </si>
  <si>
    <t>Vũ Văn Vụ</t>
  </si>
  <si>
    <t>417, 54</t>
  </si>
  <si>
    <t>Hà Văn Lạc</t>
  </si>
  <si>
    <t>Bùi Văn Thiên</t>
  </si>
  <si>
    <t>Phạm Văn Hải</t>
  </si>
  <si>
    <t>Bùi Văn Hoan</t>
  </si>
  <si>
    <t>288, 289</t>
  </si>
  <si>
    <t>Phạm Văn Ngự</t>
  </si>
  <si>
    <t>Hà Văn Nghĩa</t>
  </si>
  <si>
    <t>349, 409</t>
  </si>
  <si>
    <t>Phạm Thị Hoè</t>
  </si>
  <si>
    <t>Phạm Văn Lợi</t>
  </si>
  <si>
    <t>407, 405, 415</t>
  </si>
  <si>
    <t>Đỗ Viết Chuyên</t>
  </si>
  <si>
    <t>Đỗ Viết Ngà</t>
  </si>
  <si>
    <t>286, 287</t>
  </si>
  <si>
    <t>Bùi Văn Chính</t>
  </si>
  <si>
    <t>(349),
(93)</t>
  </si>
  <si>
    <t>(04)
(03)</t>
  </si>
  <si>
    <t>Trịnh Đình Tiến</t>
  </si>
  <si>
    <t>1375, 1343, 1374, 1413</t>
  </si>
  <si>
    <t>Trịnh Đình Hoan</t>
  </si>
  <si>
    <t>Lê Hồng Phước (lúa)</t>
  </si>
  <si>
    <t>(3)
(4)</t>
  </si>
  <si>
    <t>Lê Hồng Phước (màu)</t>
  </si>
  <si>
    <t>Lê Đức Luận</t>
  </si>
  <si>
    <t>Phạm Công Tuấn</t>
  </si>
  <si>
    <t>Hà Minh Đăng</t>
  </si>
  <si>
    <t>997, 1009, 903,1010</t>
  </si>
  <si>
    <t>Đỗ Minh Do</t>
  </si>
  <si>
    <t>Bùi Văn Trung ( mau)</t>
  </si>
  <si>
    <t>(4)
(11)</t>
  </si>
  <si>
    <t>Bùi Văn Trung( Lua)</t>
  </si>
  <si>
    <t>Lê Hồng Ánh</t>
  </si>
  <si>
    <t>1341, 1342</t>
  </si>
  <si>
    <t>Trịnh Đình Chương</t>
  </si>
  <si>
    <t>Trịnh Đình Sơn</t>
  </si>
  <si>
    <t>312, 311, 310, 316, 337</t>
  </si>
  <si>
    <t>Lê Văn Thanh</t>
  </si>
  <si>
    <t>Bùi Văn Tính</t>
  </si>
  <si>
    <t>1037, 1064, 1089, 1088, 1087, 1125, 1508, 1126, 1156, 1115, 1154, 79,71,857</t>
  </si>
  <si>
    <t>01,'04</t>
  </si>
  <si>
    <t>1310, 1309</t>
  </si>
  <si>
    <t>Phạm Văn Chanh</t>
  </si>
  <si>
    <t>Phạm Thúc Đức</t>
  </si>
  <si>
    <t>Hồ Huy Hoàng</t>
  </si>
  <si>
    <t>(50)
(1130), 54(01)</t>
  </si>
  <si>
    <t>(01)
(04)</t>
  </si>
  <si>
    <t>Hà Huy Hùng</t>
  </si>
  <si>
    <t>Bùi Văn Hùng</t>
  </si>
  <si>
    <t>Quách Ngọc Trịnh</t>
  </si>
  <si>
    <t>Phạm Văn Quyền</t>
  </si>
  <si>
    <t>Bùi Thị Bình</t>
  </si>
  <si>
    <t>(1439)</t>
  </si>
  <si>
    <t xml:space="preserve">(04)
</t>
  </si>
  <si>
    <t>(04)
(11)</t>
  </si>
  <si>
    <t>Phạm Văn Chiến</t>
  </si>
  <si>
    <t>Phạm Thúc Quang</t>
  </si>
  <si>
    <t>Phạm Văn Chinh</t>
  </si>
  <si>
    <t>Phạm Văn Hùng</t>
  </si>
  <si>
    <t>Phạm Thị Tươi</t>
  </si>
  <si>
    <t>184,172,126,125,124,173,133,
183,181,127,1200,118,180,122,121,75,120,171</t>
  </si>
  <si>
    <t>Phạm Văn Phúc</t>
  </si>
  <si>
    <t>1377, 141</t>
  </si>
  <si>
    <t>Phạm Văn Nhạc</t>
  </si>
  <si>
    <t>Phạm Văn Ninh</t>
  </si>
  <si>
    <t>Phạm Thị Điểm</t>
  </si>
  <si>
    <t>Quách Văn Cường</t>
  </si>
  <si>
    <t>Quách Văn Lộc</t>
  </si>
  <si>
    <t>Phạm Thị Đào</t>
  </si>
  <si>
    <t>Phạm Thế Anh</t>
  </si>
  <si>
    <t>1031, 1131</t>
  </si>
  <si>
    <t>Bùi Văn Thụ</t>
  </si>
  <si>
    <t>Bùi Văn Thường</t>
  </si>
  <si>
    <t>Lê Thị Thanh</t>
  </si>
  <si>
    <t>Phạm Xuân Thuyền</t>
  </si>
  <si>
    <t>Bùi Văn Thăng</t>
  </si>
  <si>
    <t>185a</t>
  </si>
  <si>
    <t>Bùi Thị Thảo</t>
  </si>
  <si>
    <t>thầu thôn</t>
  </si>
  <si>
    <t>Nguyễn Thị Tiến</t>
  </si>
  <si>
    <t>396,397,405,406b</t>
  </si>
  <si>
    <t>Phạm Hồng Lanh</t>
  </si>
  <si>
    <t>403,402,230,231,232,229,295</t>
  </si>
  <si>
    <t>Cao Viết Lương</t>
  </si>
  <si>
    <t>Phạm Văn Thức</t>
  </si>
  <si>
    <t>Bùi Quốc Vương</t>
  </si>
  <si>
    <t>Phạm Đức Tú</t>
  </si>
  <si>
    <t>185b, 103,104</t>
  </si>
  <si>
    <t>Đỗ Ngọc Thắng</t>
  </si>
  <si>
    <t>406a,351,363</t>
  </si>
  <si>
    <t>Quách Văn Thiên</t>
  </si>
  <si>
    <t>239,274,311,310,319</t>
  </si>
  <si>
    <t>Cao Viết Định</t>
  </si>
  <si>
    <t>Bùi Văn Lưu</t>
  </si>
  <si>
    <t>517a</t>
  </si>
  <si>
    <t>Bùi Văn Nhân</t>
  </si>
  <si>
    <t>Bùi Văn Viên</t>
  </si>
  <si>
    <t>517c</t>
  </si>
  <si>
    <t>Bùi Văn Đoàn</t>
  </si>
  <si>
    <t>517b</t>
  </si>
  <si>
    <t>Bùi Văn Lợi</t>
  </si>
  <si>
    <t xml:space="preserve">Bùi Văn Bình </t>
  </si>
  <si>
    <t>Bùi Văn Bình</t>
  </si>
  <si>
    <t>Trịnh Đình Lanh</t>
  </si>
  <si>
    <t>Bùi Văn Bùi</t>
  </si>
  <si>
    <t>Quách Công Thương</t>
  </si>
  <si>
    <t>Lê Khắc Hanh</t>
  </si>
  <si>
    <t>Dương Hồng Kiệm</t>
  </si>
  <si>
    <t>Lê Xuân Tài</t>
  </si>
  <si>
    <t>Bùi Văn Hóa (c)</t>
  </si>
  <si>
    <t>58, 62</t>
  </si>
  <si>
    <t>Lê Đình Hiền</t>
  </si>
  <si>
    <t>Bùi Văn Lương</t>
  </si>
  <si>
    <t>Bùi Văn Thìn</t>
  </si>
  <si>
    <t>Bùi Văn Quảng</t>
  </si>
  <si>
    <t>Nguyễn Văn Sơn</t>
  </si>
  <si>
    <t>Bùi Văn Nghĩa (A)</t>
  </si>
  <si>
    <t>Trịnh Đình Thành</t>
  </si>
  <si>
    <t>(662, 663, 705, 686)</t>
  </si>
  <si>
    <t>(580)</t>
  </si>
  <si>
    <t>Phạm Văn Sơn</t>
  </si>
  <si>
    <t>654, 707</t>
  </si>
  <si>
    <t>Trương Công Điệp</t>
  </si>
  <si>
    <t>Trương Công Tiếp</t>
  </si>
  <si>
    <t>Trịnh Đình Thao</t>
  </si>
  <si>
    <t>(658, 659, 660)</t>
  </si>
  <si>
    <t>Quách Văn Cảnh</t>
  </si>
  <si>
    <t>Trịnh Đình Vui</t>
  </si>
  <si>
    <t>593, 594, 647, 664, 669, 704, 705</t>
  </si>
  <si>
    <t>Lê Văn Hữu</t>
  </si>
  <si>
    <t>678, 688, 687, 684, 557</t>
  </si>
  <si>
    <t>Phạm Văn Trường</t>
  </si>
  <si>
    <t>Bùi Văn Vinh</t>
  </si>
  <si>
    <t>Bùi Văn Cường</t>
  </si>
  <si>
    <t>605, 635</t>
  </si>
  <si>
    <t>Bùi Văn Nghĩa (B)</t>
  </si>
  <si>
    <t>Quách Văn Dũng</t>
  </si>
  <si>
    <t>Quách Văn Lới</t>
  </si>
  <si>
    <t>Bùi Hồng Thái</t>
  </si>
  <si>
    <t>Lê Đình Tuấn</t>
  </si>
  <si>
    <t>Phạm Văn Hạnh</t>
  </si>
  <si>
    <t>Nguyễn Ngọc Loan</t>
  </si>
  <si>
    <t>Đặng Ngọc Văn</t>
  </si>
  <si>
    <t>17, 03</t>
  </si>
  <si>
    <t>Lê Văn Tấn</t>
  </si>
  <si>
    <t>413, 491</t>
  </si>
  <si>
    <t>Quách Văn Liền</t>
  </si>
  <si>
    <t>Lê Mạnh Trường</t>
  </si>
  <si>
    <t>Phạm Văn Hạ</t>
  </si>
  <si>
    <t>Quách Công Sơn</t>
  </si>
  <si>
    <t>465, 494</t>
  </si>
  <si>
    <t>Nguyễn Văn Thân</t>
  </si>
  <si>
    <t>129, 125</t>
  </si>
  <si>
    <t>Bùi Văn Hóa (Mạch)</t>
  </si>
  <si>
    <t>88, 111, 112, 113, 114, 102, 103, 104</t>
  </si>
  <si>
    <t>Trịnh Thị Chân</t>
  </si>
  <si>
    <t>Lê Thị Hoa</t>
  </si>
  <si>
    <t>Trương Thị Hinh</t>
  </si>
  <si>
    <t>Đỗ Thị Lâm</t>
  </si>
  <si>
    <t>Quách Văn Giáp</t>
  </si>
  <si>
    <t>Phạm Văn Mạnh</t>
  </si>
  <si>
    <t>591, 592, 613</t>
  </si>
  <si>
    <t>Phạm Văn Hòa</t>
  </si>
  <si>
    <t>Trương Công Khai</t>
  </si>
  <si>
    <t>Bùi Văn Tự</t>
  </si>
  <si>
    <t>5, 12</t>
  </si>
  <si>
    <t>Quách Văn Thuận</t>
  </si>
  <si>
    <t>Phạm Thúc Nhất</t>
  </si>
  <si>
    <t>01(172);04(501)</t>
  </si>
  <si>
    <t>Phạm Văn Học</t>
  </si>
  <si>
    <t>Phạm Văn Tất</t>
  </si>
  <si>
    <t>Phạm Việt Thắng</t>
  </si>
  <si>
    <t>Phạm Văn Thái</t>
  </si>
  <si>
    <t>Phạm Văn Ý</t>
  </si>
  <si>
    <t>Bùi Khắc Quế</t>
  </si>
  <si>
    <t>Phạm Thúc Mạnh(k)</t>
  </si>
  <si>
    <t>Phạm Văn Dụng</t>
  </si>
  <si>
    <t>Phạm Văn Phỏng</t>
  </si>
  <si>
    <t>Phạm văn Hùng</t>
  </si>
  <si>
    <t>(127, 128, 129)</t>
  </si>
  <si>
    <t>113,132,112</t>
  </si>
  <si>
    <t>Phạm Văn Chức</t>
  </si>
  <si>
    <t>136,180,135,171,177,178,
179,170</t>
  </si>
  <si>
    <t>Phạm Văn Hường</t>
  </si>
  <si>
    <t>102, 46, 232, 233</t>
  </si>
  <si>
    <t>219, 131, 130, 134</t>
  </si>
  <si>
    <t>Phạm Thúc Trường</t>
  </si>
  <si>
    <t>137, 169b</t>
  </si>
  <si>
    <t>Phạm Thị Xuân</t>
  </si>
  <si>
    <t>176a</t>
  </si>
  <si>
    <t>Phạm Thị Mai</t>
  </si>
  <si>
    <t>4, 52, 53, 56, 57</t>
  </si>
  <si>
    <t>Hà Thị Sơn</t>
  </si>
  <si>
    <t>172,176b</t>
  </si>
  <si>
    <t>Phạm Thúc Thống</t>
  </si>
  <si>
    <t>Bùi Văn Sơn</t>
  </si>
  <si>
    <t>Trịnh Đức Toàn</t>
  </si>
  <si>
    <t>Quách Văn Phúc</t>
  </si>
  <si>
    <t>Phạm Thái Lương</t>
  </si>
  <si>
    <t>68,69,70</t>
  </si>
  <si>
    <t>Phạm Văn Thống</t>
  </si>
  <si>
    <t>8,49,225,226</t>
  </si>
  <si>
    <t>Phạm Văn Lương</t>
  </si>
  <si>
    <t>01(230,);04(11)
05(58a)</t>
  </si>
  <si>
    <t>1,4,5</t>
  </si>
  <si>
    <t>Bùi Văn Xuân</t>
  </si>
  <si>
    <t>Phạm Văn Kháng</t>
  </si>
  <si>
    <t>Trịnh Đăng sỹ</t>
  </si>
  <si>
    <t>Phạm Văn Thỏa</t>
  </si>
  <si>
    <t>32,47,64,69</t>
  </si>
  <si>
    <t>Lê Quang Kiên</t>
  </si>
  <si>
    <t>Phạm Văn Thắng</t>
  </si>
  <si>
    <t>29,37,39</t>
  </si>
  <si>
    <t xml:space="preserve">Dương Văn Tâm </t>
  </si>
  <si>
    <t>Thuý sơn</t>
  </si>
  <si>
    <t xml:space="preserve">Cao Thị Tình </t>
  </si>
  <si>
    <t>26,27,41</t>
  </si>
  <si>
    <t xml:space="preserve">Tổng cộng </t>
  </si>
  <si>
    <t>(1021, 989, 1020, 1019, 1027, 1028, 1029, 1030, 990, 1018)(83)</t>
  </si>
  <si>
    <t>(704) (84,86)</t>
  </si>
  <si>
    <t>(1345, 1346) (78)</t>
  </si>
  <si>
    <t>I</t>
  </si>
  <si>
    <t>Trương Văn Khoái</t>
  </si>
  <si>
    <t>Lộc Phát</t>
  </si>
  <si>
    <t>Hà Văn Phương</t>
  </si>
  <si>
    <t>Hà Minh Khuê</t>
  </si>
  <si>
    <t>Lộc Thành</t>
  </si>
  <si>
    <t>Trương Thị Luyện</t>
  </si>
  <si>
    <t>Lộc Tiến</t>
  </si>
  <si>
    <t>Trương Thị Duyên</t>
  </si>
  <si>
    <t>Đấu thầu</t>
  </si>
  <si>
    <t>Quách Văn Thảo</t>
  </si>
  <si>
    <t>Phạm Văn Tình</t>
  </si>
  <si>
    <t>Phạm Văn Thanh</t>
  </si>
  <si>
    <t xml:space="preserve">Bùi Văn Phi </t>
  </si>
  <si>
    <t xml:space="preserve">lộc Tiến </t>
  </si>
  <si>
    <t>Bùi Văn Gia</t>
  </si>
  <si>
    <t xml:space="preserve">Lộc Tiến </t>
  </si>
  <si>
    <t xml:space="preserve">Trịnh văn Thái </t>
  </si>
  <si>
    <t>Bùi Văn Tám</t>
  </si>
  <si>
    <t>Cò Chè</t>
  </si>
  <si>
    <t>Phạm Văn Châu</t>
  </si>
  <si>
    <t>Làng Hép</t>
  </si>
  <si>
    <t>Phạm Văn Huê</t>
  </si>
  <si>
    <t>Bùi Văn Dự</t>
  </si>
  <si>
    <t>Lê Văn Giang</t>
  </si>
  <si>
    <t>Bùi Văn Bằng</t>
  </si>
  <si>
    <t>Bùi Văn Huê</t>
  </si>
  <si>
    <t>Bùi Văn Giang</t>
  </si>
  <si>
    <t>Quách Văn Chiến</t>
  </si>
  <si>
    <t>Ngã Hón</t>
  </si>
  <si>
    <t>Quách Văn Lâm</t>
  </si>
  <si>
    <t xml:space="preserve">Bùi Văn Huấn </t>
  </si>
  <si>
    <t>Trương thị luyện</t>
  </si>
  <si>
    <t xml:space="preserve">Lộc Thành </t>
  </si>
  <si>
    <t xml:space="preserve">Bùi Văn Chiến </t>
  </si>
  <si>
    <t xml:space="preserve">Quách Thị thao </t>
  </si>
  <si>
    <t xml:space="preserve">Quách Văn Mạnh </t>
  </si>
  <si>
    <t xml:space="preserve">ngã hón </t>
  </si>
  <si>
    <t xml:space="preserve">Phạm Văn Đợi </t>
  </si>
  <si>
    <t xml:space="preserve">Quách Văn Lưu </t>
  </si>
  <si>
    <t>744, 745, 746, 747,  748, 749, 750, 751, 07, 08, 09, 10, 11, 12, 13, 18, 19, 20,</t>
  </si>
  <si>
    <t>13, 19</t>
  </si>
  <si>
    <t>126,141,167,
184,169a</t>
  </si>
  <si>
    <t>01(271);
 04(7,50,59)</t>
  </si>
  <si>
    <t>01(128);
04(103,105,106)</t>
  </si>
  <si>
    <t>01(269); 
04(11,6,51)</t>
  </si>
  <si>
    <t>284, 290a,
 373, 375</t>
  </si>
  <si>
    <t>01(231); 
04(60),05(83)</t>
  </si>
  <si>
    <t xml:space="preserve">Tổng giao thầu  </t>
  </si>
  <si>
    <t>Họ tên</t>
  </si>
  <si>
    <t xml:space="preserve">Quách Văn Huy </t>
  </si>
  <si>
    <t>II</t>
  </si>
  <si>
    <t>Mai Văn Khánh</t>
  </si>
  <si>
    <t>Nguyễn Thị Lan</t>
  </si>
  <si>
    <t>Phố 1</t>
  </si>
  <si>
    <t>Mai Thị Tuy</t>
  </si>
  <si>
    <t>Phố 3</t>
  </si>
  <si>
    <t>Viên Thị Huệ</t>
  </si>
  <si>
    <t>Thôn 8</t>
  </si>
  <si>
    <t>Quách Công Sự</t>
  </si>
  <si>
    <t>Nguyễn Công Linh</t>
  </si>
  <si>
    <t>Thôn 4</t>
  </si>
  <si>
    <t>Ngô Anh Tuấn</t>
  </si>
  <si>
    <t>Phố 2</t>
  </si>
  <si>
    <t xml:space="preserve">Bùi Thị Thuỳ </t>
  </si>
  <si>
    <t>Khang Ninh</t>
  </si>
  <si>
    <t xml:space="preserve">Mai Văn Khánh </t>
  </si>
  <si>
    <t>Phố  Lê Đình Chinh</t>
  </si>
  <si>
    <t xml:space="preserve">Chợ xã </t>
  </si>
  <si>
    <t>Ky ốt xã</t>
  </si>
  <si>
    <t xml:space="preserve">Phố  Lê Đình Chinh </t>
  </si>
  <si>
    <t xml:space="preserve">Tổng cộng  </t>
  </si>
  <si>
    <t>Loại Đất</t>
  </si>
  <si>
    <t>Đất bãi</t>
  </si>
  <si>
    <t>Đất ao hồ</t>
  </si>
  <si>
    <t>Đất lúa</t>
  </si>
  <si>
    <t>Đất màu</t>
  </si>
  <si>
    <t>Bỏ Hoang</t>
  </si>
  <si>
    <t>Trang trại</t>
  </si>
  <si>
    <t>Đát bãi</t>
  </si>
  <si>
    <t>Đất ruộng</t>
  </si>
  <si>
    <t>Đất công</t>
  </si>
  <si>
    <t>Đất chợ</t>
  </si>
  <si>
    <t>Đất trồng cây hàng năm</t>
  </si>
  <si>
    <t>DANH SÁCH CÁC HỘ THUÊ ĐẤT CÔNG ÍCH XÃ NGỌC LIÊN</t>
  </si>
  <si>
    <t>( Kèm theo thông báo số …/TB-UBND ngày  tháng  năm 2026 của UBND xã Ngọc Liên)</t>
  </si>
  <si>
    <t xml:space="preserve">Địa chỉ thường trú </t>
  </si>
  <si>
    <t xml:space="preserve">Địa chỉ thuê chợ, ky ốt </t>
  </si>
  <si>
    <t xml:space="preserve">Chợ Lộc Thinh </t>
  </si>
  <si>
    <t xml:space="preserve">Chợ Ngọc Trung </t>
  </si>
  <si>
    <t>Chợ Ngọc Liên</t>
  </si>
  <si>
    <t xml:space="preserve">Thôn 6 </t>
  </si>
  <si>
    <t xml:space="preserve">Số tờ 
bản đồ </t>
  </si>
  <si>
    <t>12(25);
4(890,880,777,77,
828,833,881,882,891,884,834,835,885,832)</t>
  </si>
  <si>
    <t>802,855,853,910,645, 646,</t>
  </si>
  <si>
    <t>196,195,194,184,192,233,244, 246,247,248,280,281</t>
  </si>
  <si>
    <t>4(48,61,63,01,02,03,58b,94,153,104),1(223,274,275,276,277,227,228,</t>
  </si>
  <si>
    <t>( Kèm theo thông báo số   …/TB-UBND ngày   tháng  01 năm 2026)</t>
  </si>
  <si>
    <t xml:space="preserve">DANH SÁCH 
CÁC HỘ THUÊ KY ỐT, CHỢ  XÃ NGỌC LIÊN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</si>
</sst>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\ _₫_-;\-* #,##0.0000\ _₫_-;_-* &quot;-&quot;??\ _₫_-;_-@_-"/>
    <numFmt numFmtId="167" formatCode="_-* #,##0\ _₫_-;\-* #,##0\ _₫_-;_-* &quot;-&quot;??\ _₫_-;_-@_-"/>
    <numFmt numFmtId="168" formatCode="#,##0.0"/>
    <numFmt numFmtId="169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56">
    <xf numFmtId="0" fontId="0" fillId="0" borderId="0" xfId="0"/>
    <xf numFmtId="165" fontId="2" fillId="2" borderId="0" xfId="1" applyNumberFormat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/>
    <xf numFmtId="166" fontId="4" fillId="2" borderId="0" xfId="1" applyNumberFormat="1" applyFont="1" applyFill="1"/>
    <xf numFmtId="43" fontId="4" fillId="2" borderId="0" xfId="1" applyFont="1" applyFill="1"/>
    <xf numFmtId="0" fontId="4" fillId="2" borderId="0" xfId="0" applyFont="1" applyFill="1"/>
    <xf numFmtId="167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3" fillId="2" borderId="1" xfId="1" applyNumberFormat="1" applyFont="1" applyFill="1" applyBorder="1"/>
    <xf numFmtId="43" fontId="3" fillId="2" borderId="0" xfId="1" applyFont="1" applyFill="1"/>
    <xf numFmtId="167" fontId="4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7" fontId="3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0" xfId="1" applyNumberFormat="1" applyFont="1" applyFill="1"/>
    <xf numFmtId="0" fontId="3" fillId="2" borderId="1" xfId="0" applyFont="1" applyFill="1" applyBorder="1" applyAlignment="1">
      <alignment horizontal="center"/>
    </xf>
    <xf numFmtId="165" fontId="1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7" fontId="3" fillId="2" borderId="1" xfId="1" applyNumberFormat="1" applyFont="1" applyFill="1" applyBorder="1"/>
    <xf numFmtId="167" fontId="9" fillId="2" borderId="0" xfId="1" applyNumberFormat="1" applyFont="1" applyFill="1"/>
    <xf numFmtId="167" fontId="10" fillId="0" borderId="0" xfId="1" applyNumberFormat="1" applyFont="1"/>
    <xf numFmtId="167" fontId="9" fillId="2" borderId="0" xfId="1" applyNumberFormat="1" applyFont="1" applyFill="1" applyAlignment="1">
      <alignment vertical="center"/>
    </xf>
    <xf numFmtId="167" fontId="9" fillId="0" borderId="0" xfId="1" applyNumberFormat="1" applyFont="1"/>
    <xf numFmtId="167" fontId="9" fillId="0" borderId="4" xfId="1" applyNumberFormat="1" applyFont="1" applyBorder="1"/>
    <xf numFmtId="167" fontId="9" fillId="0" borderId="5" xfId="1" applyNumberFormat="1" applyFont="1" applyBorder="1"/>
    <xf numFmtId="167" fontId="11" fillId="0" borderId="5" xfId="1" applyNumberFormat="1" applyFont="1" applyBorder="1"/>
    <xf numFmtId="167" fontId="11" fillId="0" borderId="0" xfId="1" applyNumberFormat="1" applyFont="1"/>
    <xf numFmtId="167" fontId="9" fillId="0" borderId="6" xfId="1" applyNumberFormat="1" applyFont="1" applyBorder="1"/>
    <xf numFmtId="167" fontId="4" fillId="0" borderId="0" xfId="1" applyNumberFormat="1" applyFont="1"/>
    <xf numFmtId="167" fontId="9" fillId="2" borderId="0" xfId="1" applyNumberFormat="1" applyFont="1" applyFill="1" applyAlignment="1">
      <alignment horizontal="left"/>
    </xf>
    <xf numFmtId="167" fontId="3" fillId="0" borderId="0" xfId="1" applyNumberFormat="1" applyFont="1"/>
    <xf numFmtId="0" fontId="3" fillId="2" borderId="0" xfId="0" applyFont="1" applyFill="1" applyAlignment="1">
      <alignment horizontal="center"/>
    </xf>
    <xf numFmtId="165" fontId="12" fillId="2" borderId="0" xfId="1" applyNumberFormat="1" applyFont="1" applyFill="1"/>
    <xf numFmtId="0" fontId="13" fillId="0" borderId="0" xfId="0" applyFont="1"/>
    <xf numFmtId="165" fontId="2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6" fontId="3" fillId="2" borderId="1" xfId="1" applyNumberFormat="1" applyFont="1" applyFill="1" applyBorder="1" applyAlignment="1">
      <alignment vertical="center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7" fontId="4" fillId="0" borderId="7" xfId="1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6" fontId="4" fillId="0" borderId="7" xfId="1" applyNumberFormat="1" applyFont="1" applyFill="1" applyBorder="1" applyAlignment="1">
      <alignment vertical="center"/>
    </xf>
    <xf numFmtId="43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167" fontId="4" fillId="0" borderId="8" xfId="1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7" fontId="4" fillId="0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166" fontId="4" fillId="0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3" fontId="4" fillId="0" borderId="8" xfId="1" applyFont="1" applyFill="1" applyBorder="1" applyAlignment="1">
      <alignment vertical="center"/>
    </xf>
    <xf numFmtId="0" fontId="4" fillId="0" borderId="8" xfId="2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8" xfId="2" applyFont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8" fontId="3" fillId="0" borderId="8" xfId="0" applyNumberFormat="1" applyFont="1" applyBorder="1" applyAlignment="1">
      <alignment horizontal="center" vertical="center"/>
    </xf>
    <xf numFmtId="167" fontId="3" fillId="0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 wrapText="1" shrinkToFit="1"/>
    </xf>
    <xf numFmtId="169" fontId="4" fillId="0" borderId="8" xfId="1" applyNumberFormat="1" applyFont="1" applyFill="1" applyBorder="1" applyAlignment="1">
      <alignment vertical="center"/>
    </xf>
    <xf numFmtId="165" fontId="12" fillId="0" borderId="8" xfId="1" applyNumberFormat="1" applyFont="1" applyFill="1" applyBorder="1" applyAlignment="1">
      <alignment horizontal="left" vertical="center" shrinkToFit="1"/>
    </xf>
    <xf numFmtId="165" fontId="12" fillId="0" borderId="8" xfId="1" applyNumberFormat="1" applyFont="1" applyFill="1" applyBorder="1" applyAlignment="1">
      <alignment horizontal="center" vertical="center" shrinkToFit="1"/>
    </xf>
    <xf numFmtId="165" fontId="12" fillId="0" borderId="8" xfId="1" applyNumberFormat="1" applyFont="1" applyFill="1" applyBorder="1" applyAlignment="1">
      <alignment horizontal="right" vertical="center" shrinkToFit="1"/>
    </xf>
    <xf numFmtId="165" fontId="12" fillId="0" borderId="8" xfId="1" applyNumberFormat="1" applyFont="1" applyFill="1" applyBorder="1" applyAlignment="1">
      <alignment vertical="center"/>
    </xf>
    <xf numFmtId="165" fontId="12" fillId="0" borderId="0" xfId="1" applyNumberFormat="1" applyFont="1" applyFill="1" applyAlignment="1">
      <alignment vertical="center"/>
    </xf>
    <xf numFmtId="167" fontId="4" fillId="0" borderId="9" xfId="1" applyNumberFormat="1" applyFont="1" applyFill="1" applyBorder="1" applyAlignment="1">
      <alignment horizontal="center" vertical="center"/>
    </xf>
    <xf numFmtId="168" fontId="4" fillId="0" borderId="9" xfId="0" applyNumberFormat="1" applyFont="1" applyBorder="1" applyAlignment="1">
      <alignment horizontal="center" vertical="center"/>
    </xf>
    <xf numFmtId="167" fontId="4" fillId="0" borderId="9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horizontal="left" vertical="center" shrinkToFit="1"/>
    </xf>
    <xf numFmtId="165" fontId="13" fillId="0" borderId="8" xfId="1" applyNumberFormat="1" applyFont="1" applyFill="1" applyBorder="1" applyAlignment="1">
      <alignment horizontal="center" vertical="center" shrinkToFit="1"/>
    </xf>
    <xf numFmtId="165" fontId="13" fillId="0" borderId="8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2" fillId="0" borderId="9" xfId="1" applyNumberFormat="1" applyFont="1" applyFill="1" applyBorder="1" applyAlignment="1">
      <alignment horizontal="left" vertical="center" shrinkToFit="1"/>
    </xf>
    <xf numFmtId="165" fontId="12" fillId="0" borderId="9" xfId="1" applyNumberFormat="1" applyFont="1" applyFill="1" applyBorder="1" applyAlignment="1">
      <alignment horizontal="center" vertical="center" shrinkToFit="1"/>
    </xf>
    <xf numFmtId="165" fontId="12" fillId="0" borderId="9" xfId="1" applyNumberFormat="1" applyFont="1" applyFill="1" applyBorder="1" applyAlignment="1">
      <alignment horizontal="right" vertical="center" shrinkToFit="1"/>
    </xf>
    <xf numFmtId="165" fontId="12" fillId="0" borderId="9" xfId="1" applyNumberFormat="1" applyFont="1" applyFill="1" applyBorder="1" applyAlignment="1">
      <alignment vertical="center"/>
    </xf>
    <xf numFmtId="165" fontId="2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 wrapText="1"/>
    </xf>
    <xf numFmtId="165" fontId="12" fillId="0" borderId="8" xfId="1" applyNumberFormat="1" applyFont="1" applyFill="1" applyBorder="1" applyAlignment="1">
      <alignment horizontal="center" vertical="center" wrapText="1" shrinkToFit="1"/>
    </xf>
    <xf numFmtId="165" fontId="13" fillId="0" borderId="8" xfId="1" applyNumberFormat="1" applyFont="1" applyFill="1" applyBorder="1" applyAlignment="1">
      <alignment horizontal="center" vertical="center" wrapText="1" shrinkToFit="1"/>
    </xf>
    <xf numFmtId="165" fontId="12" fillId="0" borderId="9" xfId="1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12" fillId="0" borderId="7" xfId="1" applyNumberFormat="1" applyFont="1" applyFill="1" applyBorder="1" applyAlignment="1">
      <alignment horizontal="center" vertical="center" shrinkToFit="1"/>
    </xf>
    <xf numFmtId="165" fontId="12" fillId="0" borderId="7" xfId="1" applyNumberFormat="1" applyFont="1" applyFill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wrapText="1"/>
    </xf>
    <xf numFmtId="167" fontId="10" fillId="0" borderId="7" xfId="1" applyNumberFormat="1" applyFont="1" applyBorder="1" applyAlignment="1">
      <alignment horizontal="center"/>
    </xf>
    <xf numFmtId="167" fontId="13" fillId="0" borderId="7" xfId="1" applyNumberFormat="1" applyFont="1" applyBorder="1" applyAlignment="1">
      <alignment horizontal="center" vertical="center" wrapText="1"/>
    </xf>
    <xf numFmtId="167" fontId="10" fillId="0" borderId="7" xfId="1" applyNumberFormat="1" applyFont="1" applyBorder="1"/>
    <xf numFmtId="167" fontId="9" fillId="0" borderId="8" xfId="1" applyNumberFormat="1" applyFont="1" applyBorder="1" applyAlignment="1">
      <alignment horizontal="center"/>
    </xf>
    <xf numFmtId="167" fontId="9" fillId="2" borderId="8" xfId="1" applyNumberFormat="1" applyFont="1" applyFill="1" applyBorder="1" applyAlignment="1">
      <alignment horizontal="left" vertical="center" shrinkToFit="1"/>
    </xf>
    <xf numFmtId="167" fontId="9" fillId="2" borderId="8" xfId="1" applyNumberFormat="1" applyFont="1" applyFill="1" applyBorder="1" applyAlignment="1">
      <alignment vertical="center"/>
    </xf>
    <xf numFmtId="167" fontId="12" fillId="0" borderId="8" xfId="1" applyNumberFormat="1" applyFont="1" applyBorder="1" applyAlignment="1">
      <alignment horizontal="left" vertical="center"/>
    </xf>
    <xf numFmtId="167" fontId="12" fillId="0" borderId="8" xfId="1" applyNumberFormat="1" applyFont="1" applyBorder="1" applyAlignment="1">
      <alignment horizontal="left" vertical="center" wrapText="1"/>
    </xf>
    <xf numFmtId="167" fontId="9" fillId="0" borderId="8" xfId="1" applyNumberFormat="1" applyFont="1" applyBorder="1"/>
    <xf numFmtId="167" fontId="4" fillId="2" borderId="8" xfId="1" applyNumberFormat="1" applyFont="1" applyFill="1" applyBorder="1" applyAlignment="1">
      <alignment horizontal="justify" wrapText="1"/>
    </xf>
    <xf numFmtId="167" fontId="12" fillId="0" borderId="8" xfId="1" applyNumberFormat="1" applyFont="1" applyBorder="1" applyAlignment="1">
      <alignment wrapText="1"/>
    </xf>
    <xf numFmtId="167" fontId="4" fillId="0" borderId="8" xfId="1" applyNumberFormat="1" applyFont="1" applyBorder="1"/>
    <xf numFmtId="167" fontId="10" fillId="0" borderId="8" xfId="1" applyNumberFormat="1" applyFont="1" applyBorder="1" applyAlignment="1">
      <alignment horizontal="center"/>
    </xf>
    <xf numFmtId="167" fontId="3" fillId="2" borderId="8" xfId="1" applyNumberFormat="1" applyFont="1" applyFill="1" applyBorder="1" applyAlignment="1">
      <alignment horizontal="justify" wrapText="1"/>
    </xf>
    <xf numFmtId="167" fontId="13" fillId="0" borderId="8" xfId="1" applyNumberFormat="1" applyFont="1" applyBorder="1"/>
    <xf numFmtId="167" fontId="3" fillId="0" borderId="8" xfId="1" applyNumberFormat="1" applyFont="1" applyBorder="1"/>
    <xf numFmtId="167" fontId="12" fillId="0" borderId="8" xfId="1" applyNumberFormat="1" applyFont="1" applyBorder="1"/>
    <xf numFmtId="167" fontId="11" fillId="0" borderId="8" xfId="1" applyNumberFormat="1" applyFont="1" applyBorder="1"/>
    <xf numFmtId="167" fontId="9" fillId="0" borderId="9" xfId="1" applyNumberFormat="1" applyFont="1" applyBorder="1" applyAlignment="1">
      <alignment horizontal="center"/>
    </xf>
    <xf numFmtId="167" fontId="12" fillId="0" borderId="9" xfId="1" applyNumberFormat="1" applyFont="1" applyBorder="1"/>
    <xf numFmtId="167" fontId="9" fillId="0" borderId="9" xfId="1" applyNumberFormat="1" applyFont="1" applyBorder="1"/>
    <xf numFmtId="0" fontId="14" fillId="0" borderId="0" xfId="0" applyFont="1" applyAlignment="1">
      <alignment vertical="center"/>
    </xf>
    <xf numFmtId="166" fontId="16" fillId="2" borderId="0" xfId="1" applyNumberFormat="1" applyFont="1" applyFill="1"/>
    <xf numFmtId="167" fontId="9" fillId="2" borderId="8" xfId="1" applyNumberFormat="1" applyFont="1" applyFill="1" applyBorder="1" applyAlignment="1">
      <alignment horizontal="center" vertical="center"/>
    </xf>
    <xf numFmtId="167" fontId="3" fillId="2" borderId="8" xfId="1" applyNumberFormat="1" applyFont="1" applyFill="1" applyBorder="1" applyAlignment="1">
      <alignment horizontal="center" wrapText="1"/>
    </xf>
    <xf numFmtId="167" fontId="9" fillId="2" borderId="9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167" fontId="1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167" fontId="10" fillId="0" borderId="2" xfId="1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167" fontId="13" fillId="0" borderId="1" xfId="1" applyNumberFormat="1" applyFont="1" applyBorder="1" applyAlignment="1">
      <alignment horizontal="center" vertical="center" wrapText="1"/>
    </xf>
    <xf numFmtId="167" fontId="13" fillId="0" borderId="2" xfId="1" applyNumberFormat="1" applyFont="1" applyBorder="1" applyAlignment="1">
      <alignment horizontal="center" vertical="center" wrapText="1"/>
    </xf>
    <xf numFmtId="167" fontId="13" fillId="0" borderId="3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3"/>
  <sheetViews>
    <sheetView tabSelected="1" zoomScale="85" zoomScaleNormal="85" workbookViewId="0">
      <selection activeCell="G13" sqref="G13"/>
    </sheetView>
  </sheetViews>
  <sheetFormatPr defaultColWidth="10.453125" defaultRowHeight="15.5" x14ac:dyDescent="0.35"/>
  <cols>
    <col min="1" max="1" width="8.54296875" style="7" customWidth="1"/>
    <col min="2" max="2" width="19.453125" style="7" customWidth="1"/>
    <col min="3" max="3" width="14" style="16" customWidth="1"/>
    <col min="4" max="4" width="14" style="113" customWidth="1"/>
    <col min="5" max="5" width="22.453125" style="16" customWidth="1"/>
    <col min="6" max="6" width="11.26953125" style="16" customWidth="1"/>
    <col min="7" max="7" width="12.81640625" style="42" customWidth="1"/>
    <col min="8" max="8" width="13" style="16" hidden="1" customWidth="1"/>
    <col min="9" max="9" width="16.81640625" style="17" hidden="1" customWidth="1"/>
    <col min="10" max="10" width="12.453125" style="7" hidden="1" customWidth="1"/>
    <col min="11" max="11" width="12.54296875" style="5" customWidth="1"/>
    <col min="12" max="12" width="17.81640625" style="6" bestFit="1" customWidth="1"/>
    <col min="13" max="245" width="10.453125" style="7"/>
    <col min="246" max="246" width="10.81640625" style="7" customWidth="1"/>
    <col min="247" max="247" width="28.1796875" style="7" customWidth="1"/>
    <col min="248" max="248" width="16.54296875" style="7" customWidth="1"/>
    <col min="249" max="249" width="20.1796875" style="7" customWidth="1"/>
    <col min="250" max="250" width="22.453125" style="7" customWidth="1"/>
    <col min="251" max="251" width="19.453125" style="7" customWidth="1"/>
    <col min="252" max="252" width="23.453125" style="7" customWidth="1"/>
    <col min="253" max="253" width="21.1796875" style="7" customWidth="1"/>
    <col min="254" max="501" width="10.453125" style="7"/>
    <col min="502" max="502" width="10.81640625" style="7" customWidth="1"/>
    <col min="503" max="503" width="28.1796875" style="7" customWidth="1"/>
    <col min="504" max="504" width="16.54296875" style="7" customWidth="1"/>
    <col min="505" max="505" width="20.1796875" style="7" customWidth="1"/>
    <col min="506" max="506" width="22.453125" style="7" customWidth="1"/>
    <col min="507" max="507" width="19.453125" style="7" customWidth="1"/>
    <col min="508" max="508" width="23.453125" style="7" customWidth="1"/>
    <col min="509" max="509" width="21.1796875" style="7" customWidth="1"/>
    <col min="510" max="757" width="10.453125" style="7"/>
    <col min="758" max="758" width="10.81640625" style="7" customWidth="1"/>
    <col min="759" max="759" width="28.1796875" style="7" customWidth="1"/>
    <col min="760" max="760" width="16.54296875" style="7" customWidth="1"/>
    <col min="761" max="761" width="20.1796875" style="7" customWidth="1"/>
    <col min="762" max="762" width="22.453125" style="7" customWidth="1"/>
    <col min="763" max="763" width="19.453125" style="7" customWidth="1"/>
    <col min="764" max="764" width="23.453125" style="7" customWidth="1"/>
    <col min="765" max="765" width="21.1796875" style="7" customWidth="1"/>
    <col min="766" max="1013" width="10.453125" style="7"/>
    <col min="1014" max="1014" width="10.81640625" style="7" customWidth="1"/>
    <col min="1015" max="1015" width="28.1796875" style="7" customWidth="1"/>
    <col min="1016" max="1016" width="16.54296875" style="7" customWidth="1"/>
    <col min="1017" max="1017" width="20.1796875" style="7" customWidth="1"/>
    <col min="1018" max="1018" width="22.453125" style="7" customWidth="1"/>
    <col min="1019" max="1019" width="19.453125" style="7" customWidth="1"/>
    <col min="1020" max="1020" width="23.453125" style="7" customWidth="1"/>
    <col min="1021" max="1021" width="21.1796875" style="7" customWidth="1"/>
    <col min="1022" max="1269" width="10.453125" style="7"/>
    <col min="1270" max="1270" width="10.81640625" style="7" customWidth="1"/>
    <col min="1271" max="1271" width="28.1796875" style="7" customWidth="1"/>
    <col min="1272" max="1272" width="16.54296875" style="7" customWidth="1"/>
    <col min="1273" max="1273" width="20.1796875" style="7" customWidth="1"/>
    <col min="1274" max="1274" width="22.453125" style="7" customWidth="1"/>
    <col min="1275" max="1275" width="19.453125" style="7" customWidth="1"/>
    <col min="1276" max="1276" width="23.453125" style="7" customWidth="1"/>
    <col min="1277" max="1277" width="21.1796875" style="7" customWidth="1"/>
    <col min="1278" max="1525" width="10.453125" style="7"/>
    <col min="1526" max="1526" width="10.81640625" style="7" customWidth="1"/>
    <col min="1527" max="1527" width="28.1796875" style="7" customWidth="1"/>
    <col min="1528" max="1528" width="16.54296875" style="7" customWidth="1"/>
    <col min="1529" max="1529" width="20.1796875" style="7" customWidth="1"/>
    <col min="1530" max="1530" width="22.453125" style="7" customWidth="1"/>
    <col min="1531" max="1531" width="19.453125" style="7" customWidth="1"/>
    <col min="1532" max="1532" width="23.453125" style="7" customWidth="1"/>
    <col min="1533" max="1533" width="21.1796875" style="7" customWidth="1"/>
    <col min="1534" max="1781" width="10.453125" style="7"/>
    <col min="1782" max="1782" width="10.81640625" style="7" customWidth="1"/>
    <col min="1783" max="1783" width="28.1796875" style="7" customWidth="1"/>
    <col min="1784" max="1784" width="16.54296875" style="7" customWidth="1"/>
    <col min="1785" max="1785" width="20.1796875" style="7" customWidth="1"/>
    <col min="1786" max="1786" width="22.453125" style="7" customWidth="1"/>
    <col min="1787" max="1787" width="19.453125" style="7" customWidth="1"/>
    <col min="1788" max="1788" width="23.453125" style="7" customWidth="1"/>
    <col min="1789" max="1789" width="21.1796875" style="7" customWidth="1"/>
    <col min="1790" max="2037" width="10.453125" style="7"/>
    <col min="2038" max="2038" width="10.81640625" style="7" customWidth="1"/>
    <col min="2039" max="2039" width="28.1796875" style="7" customWidth="1"/>
    <col min="2040" max="2040" width="16.54296875" style="7" customWidth="1"/>
    <col min="2041" max="2041" width="20.1796875" style="7" customWidth="1"/>
    <col min="2042" max="2042" width="22.453125" style="7" customWidth="1"/>
    <col min="2043" max="2043" width="19.453125" style="7" customWidth="1"/>
    <col min="2044" max="2044" width="23.453125" style="7" customWidth="1"/>
    <col min="2045" max="2045" width="21.1796875" style="7" customWidth="1"/>
    <col min="2046" max="2293" width="10.453125" style="7"/>
    <col min="2294" max="2294" width="10.81640625" style="7" customWidth="1"/>
    <col min="2295" max="2295" width="28.1796875" style="7" customWidth="1"/>
    <col min="2296" max="2296" width="16.54296875" style="7" customWidth="1"/>
    <col min="2297" max="2297" width="20.1796875" style="7" customWidth="1"/>
    <col min="2298" max="2298" width="22.453125" style="7" customWidth="1"/>
    <col min="2299" max="2299" width="19.453125" style="7" customWidth="1"/>
    <col min="2300" max="2300" width="23.453125" style="7" customWidth="1"/>
    <col min="2301" max="2301" width="21.1796875" style="7" customWidth="1"/>
    <col min="2302" max="2549" width="10.453125" style="7"/>
    <col min="2550" max="2550" width="10.81640625" style="7" customWidth="1"/>
    <col min="2551" max="2551" width="28.1796875" style="7" customWidth="1"/>
    <col min="2552" max="2552" width="16.54296875" style="7" customWidth="1"/>
    <col min="2553" max="2553" width="20.1796875" style="7" customWidth="1"/>
    <col min="2554" max="2554" width="22.453125" style="7" customWidth="1"/>
    <col min="2555" max="2555" width="19.453125" style="7" customWidth="1"/>
    <col min="2556" max="2556" width="23.453125" style="7" customWidth="1"/>
    <col min="2557" max="2557" width="21.1796875" style="7" customWidth="1"/>
    <col min="2558" max="2805" width="10.453125" style="7"/>
    <col min="2806" max="2806" width="10.81640625" style="7" customWidth="1"/>
    <col min="2807" max="2807" width="28.1796875" style="7" customWidth="1"/>
    <col min="2808" max="2808" width="16.54296875" style="7" customWidth="1"/>
    <col min="2809" max="2809" width="20.1796875" style="7" customWidth="1"/>
    <col min="2810" max="2810" width="22.453125" style="7" customWidth="1"/>
    <col min="2811" max="2811" width="19.453125" style="7" customWidth="1"/>
    <col min="2812" max="2812" width="23.453125" style="7" customWidth="1"/>
    <col min="2813" max="2813" width="21.1796875" style="7" customWidth="1"/>
    <col min="2814" max="3061" width="10.453125" style="7"/>
    <col min="3062" max="3062" width="10.81640625" style="7" customWidth="1"/>
    <col min="3063" max="3063" width="28.1796875" style="7" customWidth="1"/>
    <col min="3064" max="3064" width="16.54296875" style="7" customWidth="1"/>
    <col min="3065" max="3065" width="20.1796875" style="7" customWidth="1"/>
    <col min="3066" max="3066" width="22.453125" style="7" customWidth="1"/>
    <col min="3067" max="3067" width="19.453125" style="7" customWidth="1"/>
    <col min="3068" max="3068" width="23.453125" style="7" customWidth="1"/>
    <col min="3069" max="3069" width="21.1796875" style="7" customWidth="1"/>
    <col min="3070" max="3317" width="10.453125" style="7"/>
    <col min="3318" max="3318" width="10.81640625" style="7" customWidth="1"/>
    <col min="3319" max="3319" width="28.1796875" style="7" customWidth="1"/>
    <col min="3320" max="3320" width="16.54296875" style="7" customWidth="1"/>
    <col min="3321" max="3321" width="20.1796875" style="7" customWidth="1"/>
    <col min="3322" max="3322" width="22.453125" style="7" customWidth="1"/>
    <col min="3323" max="3323" width="19.453125" style="7" customWidth="1"/>
    <col min="3324" max="3324" width="23.453125" style="7" customWidth="1"/>
    <col min="3325" max="3325" width="21.1796875" style="7" customWidth="1"/>
    <col min="3326" max="3573" width="10.453125" style="7"/>
    <col min="3574" max="3574" width="10.81640625" style="7" customWidth="1"/>
    <col min="3575" max="3575" width="28.1796875" style="7" customWidth="1"/>
    <col min="3576" max="3576" width="16.54296875" style="7" customWidth="1"/>
    <col min="3577" max="3577" width="20.1796875" style="7" customWidth="1"/>
    <col min="3578" max="3578" width="22.453125" style="7" customWidth="1"/>
    <col min="3579" max="3579" width="19.453125" style="7" customWidth="1"/>
    <col min="3580" max="3580" width="23.453125" style="7" customWidth="1"/>
    <col min="3581" max="3581" width="21.1796875" style="7" customWidth="1"/>
    <col min="3582" max="3829" width="10.453125" style="7"/>
    <col min="3830" max="3830" width="10.81640625" style="7" customWidth="1"/>
    <col min="3831" max="3831" width="28.1796875" style="7" customWidth="1"/>
    <col min="3832" max="3832" width="16.54296875" style="7" customWidth="1"/>
    <col min="3833" max="3833" width="20.1796875" style="7" customWidth="1"/>
    <col min="3834" max="3834" width="22.453125" style="7" customWidth="1"/>
    <col min="3835" max="3835" width="19.453125" style="7" customWidth="1"/>
    <col min="3836" max="3836" width="23.453125" style="7" customWidth="1"/>
    <col min="3837" max="3837" width="21.1796875" style="7" customWidth="1"/>
    <col min="3838" max="4085" width="10.453125" style="7"/>
    <col min="4086" max="4086" width="10.81640625" style="7" customWidth="1"/>
    <col min="4087" max="4087" width="28.1796875" style="7" customWidth="1"/>
    <col min="4088" max="4088" width="16.54296875" style="7" customWidth="1"/>
    <col min="4089" max="4089" width="20.1796875" style="7" customWidth="1"/>
    <col min="4090" max="4090" width="22.453125" style="7" customWidth="1"/>
    <col min="4091" max="4091" width="19.453125" style="7" customWidth="1"/>
    <col min="4092" max="4092" width="23.453125" style="7" customWidth="1"/>
    <col min="4093" max="4093" width="21.1796875" style="7" customWidth="1"/>
    <col min="4094" max="4341" width="10.453125" style="7"/>
    <col min="4342" max="4342" width="10.81640625" style="7" customWidth="1"/>
    <col min="4343" max="4343" width="28.1796875" style="7" customWidth="1"/>
    <col min="4344" max="4344" width="16.54296875" style="7" customWidth="1"/>
    <col min="4345" max="4345" width="20.1796875" style="7" customWidth="1"/>
    <col min="4346" max="4346" width="22.453125" style="7" customWidth="1"/>
    <col min="4347" max="4347" width="19.453125" style="7" customWidth="1"/>
    <col min="4348" max="4348" width="23.453125" style="7" customWidth="1"/>
    <col min="4349" max="4349" width="21.1796875" style="7" customWidth="1"/>
    <col min="4350" max="4597" width="10.453125" style="7"/>
    <col min="4598" max="4598" width="10.81640625" style="7" customWidth="1"/>
    <col min="4599" max="4599" width="28.1796875" style="7" customWidth="1"/>
    <col min="4600" max="4600" width="16.54296875" style="7" customWidth="1"/>
    <col min="4601" max="4601" width="20.1796875" style="7" customWidth="1"/>
    <col min="4602" max="4602" width="22.453125" style="7" customWidth="1"/>
    <col min="4603" max="4603" width="19.453125" style="7" customWidth="1"/>
    <col min="4604" max="4604" width="23.453125" style="7" customWidth="1"/>
    <col min="4605" max="4605" width="21.1796875" style="7" customWidth="1"/>
    <col min="4606" max="4853" width="10.453125" style="7"/>
    <col min="4854" max="4854" width="10.81640625" style="7" customWidth="1"/>
    <col min="4855" max="4855" width="28.1796875" style="7" customWidth="1"/>
    <col min="4856" max="4856" width="16.54296875" style="7" customWidth="1"/>
    <col min="4857" max="4857" width="20.1796875" style="7" customWidth="1"/>
    <col min="4858" max="4858" width="22.453125" style="7" customWidth="1"/>
    <col min="4859" max="4859" width="19.453125" style="7" customWidth="1"/>
    <col min="4860" max="4860" width="23.453125" style="7" customWidth="1"/>
    <col min="4861" max="4861" width="21.1796875" style="7" customWidth="1"/>
    <col min="4862" max="5109" width="10.453125" style="7"/>
    <col min="5110" max="5110" width="10.81640625" style="7" customWidth="1"/>
    <col min="5111" max="5111" width="28.1796875" style="7" customWidth="1"/>
    <col min="5112" max="5112" width="16.54296875" style="7" customWidth="1"/>
    <col min="5113" max="5113" width="20.1796875" style="7" customWidth="1"/>
    <col min="5114" max="5114" width="22.453125" style="7" customWidth="1"/>
    <col min="5115" max="5115" width="19.453125" style="7" customWidth="1"/>
    <col min="5116" max="5116" width="23.453125" style="7" customWidth="1"/>
    <col min="5117" max="5117" width="21.1796875" style="7" customWidth="1"/>
    <col min="5118" max="5365" width="10.453125" style="7"/>
    <col min="5366" max="5366" width="10.81640625" style="7" customWidth="1"/>
    <col min="5367" max="5367" width="28.1796875" style="7" customWidth="1"/>
    <col min="5368" max="5368" width="16.54296875" style="7" customWidth="1"/>
    <col min="5369" max="5369" width="20.1796875" style="7" customWidth="1"/>
    <col min="5370" max="5370" width="22.453125" style="7" customWidth="1"/>
    <col min="5371" max="5371" width="19.453125" style="7" customWidth="1"/>
    <col min="5372" max="5372" width="23.453125" style="7" customWidth="1"/>
    <col min="5373" max="5373" width="21.1796875" style="7" customWidth="1"/>
    <col min="5374" max="5621" width="10.453125" style="7"/>
    <col min="5622" max="5622" width="10.81640625" style="7" customWidth="1"/>
    <col min="5623" max="5623" width="28.1796875" style="7" customWidth="1"/>
    <col min="5624" max="5624" width="16.54296875" style="7" customWidth="1"/>
    <col min="5625" max="5625" width="20.1796875" style="7" customWidth="1"/>
    <col min="5626" max="5626" width="22.453125" style="7" customWidth="1"/>
    <col min="5627" max="5627" width="19.453125" style="7" customWidth="1"/>
    <col min="5628" max="5628" width="23.453125" style="7" customWidth="1"/>
    <col min="5629" max="5629" width="21.1796875" style="7" customWidth="1"/>
    <col min="5630" max="5877" width="10.453125" style="7"/>
    <col min="5878" max="5878" width="10.81640625" style="7" customWidth="1"/>
    <col min="5879" max="5879" width="28.1796875" style="7" customWidth="1"/>
    <col min="5880" max="5880" width="16.54296875" style="7" customWidth="1"/>
    <col min="5881" max="5881" width="20.1796875" style="7" customWidth="1"/>
    <col min="5882" max="5882" width="22.453125" style="7" customWidth="1"/>
    <col min="5883" max="5883" width="19.453125" style="7" customWidth="1"/>
    <col min="5884" max="5884" width="23.453125" style="7" customWidth="1"/>
    <col min="5885" max="5885" width="21.1796875" style="7" customWidth="1"/>
    <col min="5886" max="6133" width="10.453125" style="7"/>
    <col min="6134" max="6134" width="10.81640625" style="7" customWidth="1"/>
    <col min="6135" max="6135" width="28.1796875" style="7" customWidth="1"/>
    <col min="6136" max="6136" width="16.54296875" style="7" customWidth="1"/>
    <col min="6137" max="6137" width="20.1796875" style="7" customWidth="1"/>
    <col min="6138" max="6138" width="22.453125" style="7" customWidth="1"/>
    <col min="6139" max="6139" width="19.453125" style="7" customWidth="1"/>
    <col min="6140" max="6140" width="23.453125" style="7" customWidth="1"/>
    <col min="6141" max="6141" width="21.1796875" style="7" customWidth="1"/>
    <col min="6142" max="6389" width="10.453125" style="7"/>
    <col min="6390" max="6390" width="10.81640625" style="7" customWidth="1"/>
    <col min="6391" max="6391" width="28.1796875" style="7" customWidth="1"/>
    <col min="6392" max="6392" width="16.54296875" style="7" customWidth="1"/>
    <col min="6393" max="6393" width="20.1796875" style="7" customWidth="1"/>
    <col min="6394" max="6394" width="22.453125" style="7" customWidth="1"/>
    <col min="6395" max="6395" width="19.453125" style="7" customWidth="1"/>
    <col min="6396" max="6396" width="23.453125" style="7" customWidth="1"/>
    <col min="6397" max="6397" width="21.1796875" style="7" customWidth="1"/>
    <col min="6398" max="6645" width="10.453125" style="7"/>
    <col min="6646" max="6646" width="10.81640625" style="7" customWidth="1"/>
    <col min="6647" max="6647" width="28.1796875" style="7" customWidth="1"/>
    <col min="6648" max="6648" width="16.54296875" style="7" customWidth="1"/>
    <col min="6649" max="6649" width="20.1796875" style="7" customWidth="1"/>
    <col min="6650" max="6650" width="22.453125" style="7" customWidth="1"/>
    <col min="6651" max="6651" width="19.453125" style="7" customWidth="1"/>
    <col min="6652" max="6652" width="23.453125" style="7" customWidth="1"/>
    <col min="6653" max="6653" width="21.1796875" style="7" customWidth="1"/>
    <col min="6654" max="6901" width="10.453125" style="7"/>
    <col min="6902" max="6902" width="10.81640625" style="7" customWidth="1"/>
    <col min="6903" max="6903" width="28.1796875" style="7" customWidth="1"/>
    <col min="6904" max="6904" width="16.54296875" style="7" customWidth="1"/>
    <col min="6905" max="6905" width="20.1796875" style="7" customWidth="1"/>
    <col min="6906" max="6906" width="22.453125" style="7" customWidth="1"/>
    <col min="6907" max="6907" width="19.453125" style="7" customWidth="1"/>
    <col min="6908" max="6908" width="23.453125" style="7" customWidth="1"/>
    <col min="6909" max="6909" width="21.1796875" style="7" customWidth="1"/>
    <col min="6910" max="7157" width="10.453125" style="7"/>
    <col min="7158" max="7158" width="10.81640625" style="7" customWidth="1"/>
    <col min="7159" max="7159" width="28.1796875" style="7" customWidth="1"/>
    <col min="7160" max="7160" width="16.54296875" style="7" customWidth="1"/>
    <col min="7161" max="7161" width="20.1796875" style="7" customWidth="1"/>
    <col min="7162" max="7162" width="22.453125" style="7" customWidth="1"/>
    <col min="7163" max="7163" width="19.453125" style="7" customWidth="1"/>
    <col min="7164" max="7164" width="23.453125" style="7" customWidth="1"/>
    <col min="7165" max="7165" width="21.1796875" style="7" customWidth="1"/>
    <col min="7166" max="7413" width="10.453125" style="7"/>
    <col min="7414" max="7414" width="10.81640625" style="7" customWidth="1"/>
    <col min="7415" max="7415" width="28.1796875" style="7" customWidth="1"/>
    <col min="7416" max="7416" width="16.54296875" style="7" customWidth="1"/>
    <col min="7417" max="7417" width="20.1796875" style="7" customWidth="1"/>
    <col min="7418" max="7418" width="22.453125" style="7" customWidth="1"/>
    <col min="7419" max="7419" width="19.453125" style="7" customWidth="1"/>
    <col min="7420" max="7420" width="23.453125" style="7" customWidth="1"/>
    <col min="7421" max="7421" width="21.1796875" style="7" customWidth="1"/>
    <col min="7422" max="7669" width="10.453125" style="7"/>
    <col min="7670" max="7670" width="10.81640625" style="7" customWidth="1"/>
    <col min="7671" max="7671" width="28.1796875" style="7" customWidth="1"/>
    <col min="7672" max="7672" width="16.54296875" style="7" customWidth="1"/>
    <col min="7673" max="7673" width="20.1796875" style="7" customWidth="1"/>
    <col min="7674" max="7674" width="22.453125" style="7" customWidth="1"/>
    <col min="7675" max="7675" width="19.453125" style="7" customWidth="1"/>
    <col min="7676" max="7676" width="23.453125" style="7" customWidth="1"/>
    <col min="7677" max="7677" width="21.1796875" style="7" customWidth="1"/>
    <col min="7678" max="7925" width="10.453125" style="7"/>
    <col min="7926" max="7926" width="10.81640625" style="7" customWidth="1"/>
    <col min="7927" max="7927" width="28.1796875" style="7" customWidth="1"/>
    <col min="7928" max="7928" width="16.54296875" style="7" customWidth="1"/>
    <col min="7929" max="7929" width="20.1796875" style="7" customWidth="1"/>
    <col min="7930" max="7930" width="22.453125" style="7" customWidth="1"/>
    <col min="7931" max="7931" width="19.453125" style="7" customWidth="1"/>
    <col min="7932" max="7932" width="23.453125" style="7" customWidth="1"/>
    <col min="7933" max="7933" width="21.1796875" style="7" customWidth="1"/>
    <col min="7934" max="8181" width="10.453125" style="7"/>
    <col min="8182" max="8182" width="10.81640625" style="7" customWidth="1"/>
    <col min="8183" max="8183" width="28.1796875" style="7" customWidth="1"/>
    <col min="8184" max="8184" width="16.54296875" style="7" customWidth="1"/>
    <col min="8185" max="8185" width="20.1796875" style="7" customWidth="1"/>
    <col min="8186" max="8186" width="22.453125" style="7" customWidth="1"/>
    <col min="8187" max="8187" width="19.453125" style="7" customWidth="1"/>
    <col min="8188" max="8188" width="23.453125" style="7" customWidth="1"/>
    <col min="8189" max="8189" width="21.1796875" style="7" customWidth="1"/>
    <col min="8190" max="8437" width="10.453125" style="7"/>
    <col min="8438" max="8438" width="10.81640625" style="7" customWidth="1"/>
    <col min="8439" max="8439" width="28.1796875" style="7" customWidth="1"/>
    <col min="8440" max="8440" width="16.54296875" style="7" customWidth="1"/>
    <col min="8441" max="8441" width="20.1796875" style="7" customWidth="1"/>
    <col min="8442" max="8442" width="22.453125" style="7" customWidth="1"/>
    <col min="8443" max="8443" width="19.453125" style="7" customWidth="1"/>
    <col min="8444" max="8444" width="23.453125" style="7" customWidth="1"/>
    <col min="8445" max="8445" width="21.1796875" style="7" customWidth="1"/>
    <col min="8446" max="8693" width="10.453125" style="7"/>
    <col min="8694" max="8694" width="10.81640625" style="7" customWidth="1"/>
    <col min="8695" max="8695" width="28.1796875" style="7" customWidth="1"/>
    <col min="8696" max="8696" width="16.54296875" style="7" customWidth="1"/>
    <col min="8697" max="8697" width="20.1796875" style="7" customWidth="1"/>
    <col min="8698" max="8698" width="22.453125" style="7" customWidth="1"/>
    <col min="8699" max="8699" width="19.453125" style="7" customWidth="1"/>
    <col min="8700" max="8700" width="23.453125" style="7" customWidth="1"/>
    <col min="8701" max="8701" width="21.1796875" style="7" customWidth="1"/>
    <col min="8702" max="8949" width="10.453125" style="7"/>
    <col min="8950" max="8950" width="10.81640625" style="7" customWidth="1"/>
    <col min="8951" max="8951" width="28.1796875" style="7" customWidth="1"/>
    <col min="8952" max="8952" width="16.54296875" style="7" customWidth="1"/>
    <col min="8953" max="8953" width="20.1796875" style="7" customWidth="1"/>
    <col min="8954" max="8954" width="22.453125" style="7" customWidth="1"/>
    <col min="8955" max="8955" width="19.453125" style="7" customWidth="1"/>
    <col min="8956" max="8956" width="23.453125" style="7" customWidth="1"/>
    <col min="8957" max="8957" width="21.1796875" style="7" customWidth="1"/>
    <col min="8958" max="9205" width="10.453125" style="7"/>
    <col min="9206" max="9206" width="10.81640625" style="7" customWidth="1"/>
    <col min="9207" max="9207" width="28.1796875" style="7" customWidth="1"/>
    <col min="9208" max="9208" width="16.54296875" style="7" customWidth="1"/>
    <col min="9209" max="9209" width="20.1796875" style="7" customWidth="1"/>
    <col min="9210" max="9210" width="22.453125" style="7" customWidth="1"/>
    <col min="9211" max="9211" width="19.453125" style="7" customWidth="1"/>
    <col min="9212" max="9212" width="23.453125" style="7" customWidth="1"/>
    <col min="9213" max="9213" width="21.1796875" style="7" customWidth="1"/>
    <col min="9214" max="9461" width="10.453125" style="7"/>
    <col min="9462" max="9462" width="10.81640625" style="7" customWidth="1"/>
    <col min="9463" max="9463" width="28.1796875" style="7" customWidth="1"/>
    <col min="9464" max="9464" width="16.54296875" style="7" customWidth="1"/>
    <col min="9465" max="9465" width="20.1796875" style="7" customWidth="1"/>
    <col min="9466" max="9466" width="22.453125" style="7" customWidth="1"/>
    <col min="9467" max="9467" width="19.453125" style="7" customWidth="1"/>
    <col min="9468" max="9468" width="23.453125" style="7" customWidth="1"/>
    <col min="9469" max="9469" width="21.1796875" style="7" customWidth="1"/>
    <col min="9470" max="9717" width="10.453125" style="7"/>
    <col min="9718" max="9718" width="10.81640625" style="7" customWidth="1"/>
    <col min="9719" max="9719" width="28.1796875" style="7" customWidth="1"/>
    <col min="9720" max="9720" width="16.54296875" style="7" customWidth="1"/>
    <col min="9721" max="9721" width="20.1796875" style="7" customWidth="1"/>
    <col min="9722" max="9722" width="22.453125" style="7" customWidth="1"/>
    <col min="9723" max="9723" width="19.453125" style="7" customWidth="1"/>
    <col min="9724" max="9724" width="23.453125" style="7" customWidth="1"/>
    <col min="9725" max="9725" width="21.1796875" style="7" customWidth="1"/>
    <col min="9726" max="9973" width="10.453125" style="7"/>
    <col min="9974" max="9974" width="10.81640625" style="7" customWidth="1"/>
    <col min="9975" max="9975" width="28.1796875" style="7" customWidth="1"/>
    <col min="9976" max="9976" width="16.54296875" style="7" customWidth="1"/>
    <col min="9977" max="9977" width="20.1796875" style="7" customWidth="1"/>
    <col min="9978" max="9978" width="22.453125" style="7" customWidth="1"/>
    <col min="9979" max="9979" width="19.453125" style="7" customWidth="1"/>
    <col min="9980" max="9980" width="23.453125" style="7" customWidth="1"/>
    <col min="9981" max="9981" width="21.1796875" style="7" customWidth="1"/>
    <col min="9982" max="10229" width="10.453125" style="7"/>
    <col min="10230" max="10230" width="10.81640625" style="7" customWidth="1"/>
    <col min="10231" max="10231" width="28.1796875" style="7" customWidth="1"/>
    <col min="10232" max="10232" width="16.54296875" style="7" customWidth="1"/>
    <col min="10233" max="10233" width="20.1796875" style="7" customWidth="1"/>
    <col min="10234" max="10234" width="22.453125" style="7" customWidth="1"/>
    <col min="10235" max="10235" width="19.453125" style="7" customWidth="1"/>
    <col min="10236" max="10236" width="23.453125" style="7" customWidth="1"/>
    <col min="10237" max="10237" width="21.1796875" style="7" customWidth="1"/>
    <col min="10238" max="10485" width="10.453125" style="7"/>
    <col min="10486" max="10486" width="10.81640625" style="7" customWidth="1"/>
    <col min="10487" max="10487" width="28.1796875" style="7" customWidth="1"/>
    <col min="10488" max="10488" width="16.54296875" style="7" customWidth="1"/>
    <col min="10489" max="10489" width="20.1796875" style="7" customWidth="1"/>
    <col min="10490" max="10490" width="22.453125" style="7" customWidth="1"/>
    <col min="10491" max="10491" width="19.453125" style="7" customWidth="1"/>
    <col min="10492" max="10492" width="23.453125" style="7" customWidth="1"/>
    <col min="10493" max="10493" width="21.1796875" style="7" customWidth="1"/>
    <col min="10494" max="10741" width="10.453125" style="7"/>
    <col min="10742" max="10742" width="10.81640625" style="7" customWidth="1"/>
    <col min="10743" max="10743" width="28.1796875" style="7" customWidth="1"/>
    <col min="10744" max="10744" width="16.54296875" style="7" customWidth="1"/>
    <col min="10745" max="10745" width="20.1796875" style="7" customWidth="1"/>
    <col min="10746" max="10746" width="22.453125" style="7" customWidth="1"/>
    <col min="10747" max="10747" width="19.453125" style="7" customWidth="1"/>
    <col min="10748" max="10748" width="23.453125" style="7" customWidth="1"/>
    <col min="10749" max="10749" width="21.1796875" style="7" customWidth="1"/>
    <col min="10750" max="10997" width="10.453125" style="7"/>
    <col min="10998" max="10998" width="10.81640625" style="7" customWidth="1"/>
    <col min="10999" max="10999" width="28.1796875" style="7" customWidth="1"/>
    <col min="11000" max="11000" width="16.54296875" style="7" customWidth="1"/>
    <col min="11001" max="11001" width="20.1796875" style="7" customWidth="1"/>
    <col min="11002" max="11002" width="22.453125" style="7" customWidth="1"/>
    <col min="11003" max="11003" width="19.453125" style="7" customWidth="1"/>
    <col min="11004" max="11004" width="23.453125" style="7" customWidth="1"/>
    <col min="11005" max="11005" width="21.1796875" style="7" customWidth="1"/>
    <col min="11006" max="11253" width="10.453125" style="7"/>
    <col min="11254" max="11254" width="10.81640625" style="7" customWidth="1"/>
    <col min="11255" max="11255" width="28.1796875" style="7" customWidth="1"/>
    <col min="11256" max="11256" width="16.54296875" style="7" customWidth="1"/>
    <col min="11257" max="11257" width="20.1796875" style="7" customWidth="1"/>
    <col min="11258" max="11258" width="22.453125" style="7" customWidth="1"/>
    <col min="11259" max="11259" width="19.453125" style="7" customWidth="1"/>
    <col min="11260" max="11260" width="23.453125" style="7" customWidth="1"/>
    <col min="11261" max="11261" width="21.1796875" style="7" customWidth="1"/>
    <col min="11262" max="11509" width="10.453125" style="7"/>
    <col min="11510" max="11510" width="10.81640625" style="7" customWidth="1"/>
    <col min="11511" max="11511" width="28.1796875" style="7" customWidth="1"/>
    <col min="11512" max="11512" width="16.54296875" style="7" customWidth="1"/>
    <col min="11513" max="11513" width="20.1796875" style="7" customWidth="1"/>
    <col min="11514" max="11514" width="22.453125" style="7" customWidth="1"/>
    <col min="11515" max="11515" width="19.453125" style="7" customWidth="1"/>
    <col min="11516" max="11516" width="23.453125" style="7" customWidth="1"/>
    <col min="11517" max="11517" width="21.1796875" style="7" customWidth="1"/>
    <col min="11518" max="11765" width="10.453125" style="7"/>
    <col min="11766" max="11766" width="10.81640625" style="7" customWidth="1"/>
    <col min="11767" max="11767" width="28.1796875" style="7" customWidth="1"/>
    <col min="11768" max="11768" width="16.54296875" style="7" customWidth="1"/>
    <col min="11769" max="11769" width="20.1796875" style="7" customWidth="1"/>
    <col min="11770" max="11770" width="22.453125" style="7" customWidth="1"/>
    <col min="11771" max="11771" width="19.453125" style="7" customWidth="1"/>
    <col min="11772" max="11772" width="23.453125" style="7" customWidth="1"/>
    <col min="11773" max="11773" width="21.1796875" style="7" customWidth="1"/>
    <col min="11774" max="12021" width="10.453125" style="7"/>
    <col min="12022" max="12022" width="10.81640625" style="7" customWidth="1"/>
    <col min="12023" max="12023" width="28.1796875" style="7" customWidth="1"/>
    <col min="12024" max="12024" width="16.54296875" style="7" customWidth="1"/>
    <col min="12025" max="12025" width="20.1796875" style="7" customWidth="1"/>
    <col min="12026" max="12026" width="22.453125" style="7" customWidth="1"/>
    <col min="12027" max="12027" width="19.453125" style="7" customWidth="1"/>
    <col min="12028" max="12028" width="23.453125" style="7" customWidth="1"/>
    <col min="12029" max="12029" width="21.1796875" style="7" customWidth="1"/>
    <col min="12030" max="12277" width="10.453125" style="7"/>
    <col min="12278" max="12278" width="10.81640625" style="7" customWidth="1"/>
    <col min="12279" max="12279" width="28.1796875" style="7" customWidth="1"/>
    <col min="12280" max="12280" width="16.54296875" style="7" customWidth="1"/>
    <col min="12281" max="12281" width="20.1796875" style="7" customWidth="1"/>
    <col min="12282" max="12282" width="22.453125" style="7" customWidth="1"/>
    <col min="12283" max="12283" width="19.453125" style="7" customWidth="1"/>
    <col min="12284" max="12284" width="23.453125" style="7" customWidth="1"/>
    <col min="12285" max="12285" width="21.1796875" style="7" customWidth="1"/>
    <col min="12286" max="12533" width="10.453125" style="7"/>
    <col min="12534" max="12534" width="10.81640625" style="7" customWidth="1"/>
    <col min="12535" max="12535" width="28.1796875" style="7" customWidth="1"/>
    <col min="12536" max="12536" width="16.54296875" style="7" customWidth="1"/>
    <col min="12537" max="12537" width="20.1796875" style="7" customWidth="1"/>
    <col min="12538" max="12538" width="22.453125" style="7" customWidth="1"/>
    <col min="12539" max="12539" width="19.453125" style="7" customWidth="1"/>
    <col min="12540" max="12540" width="23.453125" style="7" customWidth="1"/>
    <col min="12541" max="12541" width="21.1796875" style="7" customWidth="1"/>
    <col min="12542" max="12789" width="10.453125" style="7"/>
    <col min="12790" max="12790" width="10.81640625" style="7" customWidth="1"/>
    <col min="12791" max="12791" width="28.1796875" style="7" customWidth="1"/>
    <col min="12792" max="12792" width="16.54296875" style="7" customWidth="1"/>
    <col min="12793" max="12793" width="20.1796875" style="7" customWidth="1"/>
    <col min="12794" max="12794" width="22.453125" style="7" customWidth="1"/>
    <col min="12795" max="12795" width="19.453125" style="7" customWidth="1"/>
    <col min="12796" max="12796" width="23.453125" style="7" customWidth="1"/>
    <col min="12797" max="12797" width="21.1796875" style="7" customWidth="1"/>
    <col min="12798" max="13045" width="10.453125" style="7"/>
    <col min="13046" max="13046" width="10.81640625" style="7" customWidth="1"/>
    <col min="13047" max="13047" width="28.1796875" style="7" customWidth="1"/>
    <col min="13048" max="13048" width="16.54296875" style="7" customWidth="1"/>
    <col min="13049" max="13049" width="20.1796875" style="7" customWidth="1"/>
    <col min="13050" max="13050" width="22.453125" style="7" customWidth="1"/>
    <col min="13051" max="13051" width="19.453125" style="7" customWidth="1"/>
    <col min="13052" max="13052" width="23.453125" style="7" customWidth="1"/>
    <col min="13053" max="13053" width="21.1796875" style="7" customWidth="1"/>
    <col min="13054" max="13301" width="10.453125" style="7"/>
    <col min="13302" max="13302" width="10.81640625" style="7" customWidth="1"/>
    <col min="13303" max="13303" width="28.1796875" style="7" customWidth="1"/>
    <col min="13304" max="13304" width="16.54296875" style="7" customWidth="1"/>
    <col min="13305" max="13305" width="20.1796875" style="7" customWidth="1"/>
    <col min="13306" max="13306" width="22.453125" style="7" customWidth="1"/>
    <col min="13307" max="13307" width="19.453125" style="7" customWidth="1"/>
    <col min="13308" max="13308" width="23.453125" style="7" customWidth="1"/>
    <col min="13309" max="13309" width="21.1796875" style="7" customWidth="1"/>
    <col min="13310" max="13557" width="10.453125" style="7"/>
    <col min="13558" max="13558" width="10.81640625" style="7" customWidth="1"/>
    <col min="13559" max="13559" width="28.1796875" style="7" customWidth="1"/>
    <col min="13560" max="13560" width="16.54296875" style="7" customWidth="1"/>
    <col min="13561" max="13561" width="20.1796875" style="7" customWidth="1"/>
    <col min="13562" max="13562" width="22.453125" style="7" customWidth="1"/>
    <col min="13563" max="13563" width="19.453125" style="7" customWidth="1"/>
    <col min="13564" max="13564" width="23.453125" style="7" customWidth="1"/>
    <col min="13565" max="13565" width="21.1796875" style="7" customWidth="1"/>
    <col min="13566" max="13813" width="10.453125" style="7"/>
    <col min="13814" max="13814" width="10.81640625" style="7" customWidth="1"/>
    <col min="13815" max="13815" width="28.1796875" style="7" customWidth="1"/>
    <col min="13816" max="13816" width="16.54296875" style="7" customWidth="1"/>
    <col min="13817" max="13817" width="20.1796875" style="7" customWidth="1"/>
    <col min="13818" max="13818" width="22.453125" style="7" customWidth="1"/>
    <col min="13819" max="13819" width="19.453125" style="7" customWidth="1"/>
    <col min="13820" max="13820" width="23.453125" style="7" customWidth="1"/>
    <col min="13821" max="13821" width="21.1796875" style="7" customWidth="1"/>
    <col min="13822" max="14069" width="10.453125" style="7"/>
    <col min="14070" max="14070" width="10.81640625" style="7" customWidth="1"/>
    <col min="14071" max="14071" width="28.1796875" style="7" customWidth="1"/>
    <col min="14072" max="14072" width="16.54296875" style="7" customWidth="1"/>
    <col min="14073" max="14073" width="20.1796875" style="7" customWidth="1"/>
    <col min="14074" max="14074" width="22.453125" style="7" customWidth="1"/>
    <col min="14075" max="14075" width="19.453125" style="7" customWidth="1"/>
    <col min="14076" max="14076" width="23.453125" style="7" customWidth="1"/>
    <col min="14077" max="14077" width="21.1796875" style="7" customWidth="1"/>
    <col min="14078" max="14325" width="10.453125" style="7"/>
    <col min="14326" max="14326" width="10.81640625" style="7" customWidth="1"/>
    <col min="14327" max="14327" width="28.1796875" style="7" customWidth="1"/>
    <col min="14328" max="14328" width="16.54296875" style="7" customWidth="1"/>
    <col min="14329" max="14329" width="20.1796875" style="7" customWidth="1"/>
    <col min="14330" max="14330" width="22.453125" style="7" customWidth="1"/>
    <col min="14331" max="14331" width="19.453125" style="7" customWidth="1"/>
    <col min="14332" max="14332" width="23.453125" style="7" customWidth="1"/>
    <col min="14333" max="14333" width="21.1796875" style="7" customWidth="1"/>
    <col min="14334" max="14581" width="10.453125" style="7"/>
    <col min="14582" max="14582" width="10.81640625" style="7" customWidth="1"/>
    <col min="14583" max="14583" width="28.1796875" style="7" customWidth="1"/>
    <col min="14584" max="14584" width="16.54296875" style="7" customWidth="1"/>
    <col min="14585" max="14585" width="20.1796875" style="7" customWidth="1"/>
    <col min="14586" max="14586" width="22.453125" style="7" customWidth="1"/>
    <col min="14587" max="14587" width="19.453125" style="7" customWidth="1"/>
    <col min="14588" max="14588" width="23.453125" style="7" customWidth="1"/>
    <col min="14589" max="14589" width="21.1796875" style="7" customWidth="1"/>
    <col min="14590" max="14837" width="10.453125" style="7"/>
    <col min="14838" max="14838" width="10.81640625" style="7" customWidth="1"/>
    <col min="14839" max="14839" width="28.1796875" style="7" customWidth="1"/>
    <col min="14840" max="14840" width="16.54296875" style="7" customWidth="1"/>
    <col min="14841" max="14841" width="20.1796875" style="7" customWidth="1"/>
    <col min="14842" max="14842" width="22.453125" style="7" customWidth="1"/>
    <col min="14843" max="14843" width="19.453125" style="7" customWidth="1"/>
    <col min="14844" max="14844" width="23.453125" style="7" customWidth="1"/>
    <col min="14845" max="14845" width="21.1796875" style="7" customWidth="1"/>
    <col min="14846" max="15093" width="10.453125" style="7"/>
    <col min="15094" max="15094" width="10.81640625" style="7" customWidth="1"/>
    <col min="15095" max="15095" width="28.1796875" style="7" customWidth="1"/>
    <col min="15096" max="15096" width="16.54296875" style="7" customWidth="1"/>
    <col min="15097" max="15097" width="20.1796875" style="7" customWidth="1"/>
    <col min="15098" max="15098" width="22.453125" style="7" customWidth="1"/>
    <col min="15099" max="15099" width="19.453125" style="7" customWidth="1"/>
    <col min="15100" max="15100" width="23.453125" style="7" customWidth="1"/>
    <col min="15101" max="15101" width="21.1796875" style="7" customWidth="1"/>
    <col min="15102" max="15349" width="10.453125" style="7"/>
    <col min="15350" max="15350" width="10.81640625" style="7" customWidth="1"/>
    <col min="15351" max="15351" width="28.1796875" style="7" customWidth="1"/>
    <col min="15352" max="15352" width="16.54296875" style="7" customWidth="1"/>
    <col min="15353" max="15353" width="20.1796875" style="7" customWidth="1"/>
    <col min="15354" max="15354" width="22.453125" style="7" customWidth="1"/>
    <col min="15355" max="15355" width="19.453125" style="7" customWidth="1"/>
    <col min="15356" max="15356" width="23.453125" style="7" customWidth="1"/>
    <col min="15357" max="15357" width="21.1796875" style="7" customWidth="1"/>
    <col min="15358" max="15605" width="10.453125" style="7"/>
    <col min="15606" max="15606" width="10.81640625" style="7" customWidth="1"/>
    <col min="15607" max="15607" width="28.1796875" style="7" customWidth="1"/>
    <col min="15608" max="15608" width="16.54296875" style="7" customWidth="1"/>
    <col min="15609" max="15609" width="20.1796875" style="7" customWidth="1"/>
    <col min="15610" max="15610" width="22.453125" style="7" customWidth="1"/>
    <col min="15611" max="15611" width="19.453125" style="7" customWidth="1"/>
    <col min="15612" max="15612" width="23.453125" style="7" customWidth="1"/>
    <col min="15613" max="15613" width="21.1796875" style="7" customWidth="1"/>
    <col min="15614" max="15861" width="10.453125" style="7"/>
    <col min="15862" max="15862" width="10.81640625" style="7" customWidth="1"/>
    <col min="15863" max="15863" width="28.1796875" style="7" customWidth="1"/>
    <col min="15864" max="15864" width="16.54296875" style="7" customWidth="1"/>
    <col min="15865" max="15865" width="20.1796875" style="7" customWidth="1"/>
    <col min="15866" max="15866" width="22.453125" style="7" customWidth="1"/>
    <col min="15867" max="15867" width="19.453125" style="7" customWidth="1"/>
    <col min="15868" max="15868" width="23.453125" style="7" customWidth="1"/>
    <col min="15869" max="15869" width="21.1796875" style="7" customWidth="1"/>
    <col min="15870" max="16117" width="10.453125" style="7"/>
    <col min="16118" max="16118" width="10.81640625" style="7" customWidth="1"/>
    <col min="16119" max="16119" width="28.1796875" style="7" customWidth="1"/>
    <col min="16120" max="16120" width="16.54296875" style="7" customWidth="1"/>
    <col min="16121" max="16121" width="20.1796875" style="7" customWidth="1"/>
    <col min="16122" max="16122" width="22.453125" style="7" customWidth="1"/>
    <col min="16123" max="16123" width="19.453125" style="7" customWidth="1"/>
    <col min="16124" max="16124" width="23.453125" style="7" customWidth="1"/>
    <col min="16125" max="16125" width="21.1796875" style="7" customWidth="1"/>
    <col min="16126" max="16384" width="10.453125" style="7"/>
  </cols>
  <sheetData>
    <row r="1" spans="1:15" s="4" customFormat="1" ht="17.5" x14ac:dyDescent="0.3">
      <c r="A1" s="1"/>
      <c r="B1" s="1"/>
      <c r="C1" s="20"/>
      <c r="D1" s="105"/>
      <c r="E1" s="20"/>
      <c r="F1" s="20"/>
      <c r="G1" s="37"/>
      <c r="H1" s="1"/>
      <c r="I1" s="1"/>
      <c r="J1" s="1"/>
      <c r="K1" s="2"/>
      <c r="L1" s="3"/>
      <c r="M1" s="1"/>
      <c r="N1" s="1"/>
      <c r="O1" s="1"/>
    </row>
    <row r="2" spans="1:15" ht="18" x14ac:dyDescent="0.4">
      <c r="A2" s="144" t="s">
        <v>665</v>
      </c>
      <c r="B2" s="144"/>
      <c r="C2" s="144"/>
      <c r="D2" s="144"/>
      <c r="E2" s="144"/>
      <c r="F2" s="144"/>
      <c r="G2" s="144"/>
      <c r="H2" s="144"/>
      <c r="I2" s="144"/>
      <c r="J2" s="144"/>
      <c r="K2" s="140"/>
    </row>
    <row r="3" spans="1:15" ht="18" x14ac:dyDescent="0.4">
      <c r="A3" s="147" t="s">
        <v>666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5" x14ac:dyDescent="0.35">
      <c r="A4" s="34"/>
      <c r="B4" s="34"/>
      <c r="C4" s="34"/>
      <c r="D4" s="106"/>
      <c r="E4" s="34"/>
      <c r="F4" s="34"/>
      <c r="G4" s="38"/>
      <c r="H4" s="34"/>
      <c r="I4" s="34"/>
      <c r="J4" s="34"/>
    </row>
    <row r="5" spans="1:15" s="45" customFormat="1" ht="38.5" customHeight="1" x14ac:dyDescent="0.35">
      <c r="A5" s="8" t="s">
        <v>0</v>
      </c>
      <c r="B5" s="8" t="s">
        <v>1</v>
      </c>
      <c r="C5" s="8" t="s">
        <v>2</v>
      </c>
      <c r="D5" s="9" t="s">
        <v>653</v>
      </c>
      <c r="E5" s="8" t="s">
        <v>3</v>
      </c>
      <c r="F5" s="9" t="s">
        <v>673</v>
      </c>
      <c r="G5" s="46" t="s">
        <v>4</v>
      </c>
      <c r="H5" s="9" t="s">
        <v>5</v>
      </c>
      <c r="I5" s="9" t="s">
        <v>6</v>
      </c>
      <c r="J5" s="10" t="s">
        <v>7</v>
      </c>
      <c r="K5" s="43" t="s">
        <v>8</v>
      </c>
      <c r="L5" s="44"/>
    </row>
    <row r="6" spans="1:15" s="4" customFormat="1" ht="30.65" hidden="1" customHeight="1" x14ac:dyDescent="0.3">
      <c r="A6" s="8"/>
      <c r="B6" s="8" t="s">
        <v>652</v>
      </c>
      <c r="C6" s="8"/>
      <c r="D6" s="9"/>
      <c r="E6" s="8"/>
      <c r="F6" s="8"/>
      <c r="G6" s="39"/>
      <c r="H6" s="9"/>
      <c r="I6" s="9">
        <f>I7+I296</f>
        <v>982462000</v>
      </c>
      <c r="J6" s="10"/>
      <c r="K6" s="11"/>
      <c r="L6" s="12"/>
    </row>
    <row r="7" spans="1:15" s="4" customFormat="1" ht="25.15" hidden="1" customHeight="1" x14ac:dyDescent="0.3">
      <c r="A7" s="8" t="s">
        <v>581</v>
      </c>
      <c r="B7" s="8" t="s">
        <v>14</v>
      </c>
      <c r="C7" s="8"/>
      <c r="D7" s="9"/>
      <c r="E7" s="8"/>
      <c r="F7" s="8"/>
      <c r="G7" s="39"/>
      <c r="H7" s="9"/>
      <c r="I7" s="9">
        <f>SUM(I8:I295)</f>
        <v>860334000</v>
      </c>
      <c r="J7" s="10"/>
      <c r="K7" s="11"/>
      <c r="L7" s="12"/>
    </row>
    <row r="8" spans="1:15" s="55" customFormat="1" ht="16.5" x14ac:dyDescent="0.35">
      <c r="A8" s="47">
        <v>1</v>
      </c>
      <c r="B8" s="48" t="s">
        <v>13</v>
      </c>
      <c r="C8" s="49" t="s">
        <v>10</v>
      </c>
      <c r="D8" s="107" t="s">
        <v>654</v>
      </c>
      <c r="E8" s="114">
        <v>118</v>
      </c>
      <c r="F8" s="115">
        <v>20</v>
      </c>
      <c r="G8" s="116">
        <f>5750-61.9-887.4-2500</f>
        <v>2300.7000000000007</v>
      </c>
      <c r="H8" s="50">
        <v>178.90243200000006</v>
      </c>
      <c r="I8" s="51">
        <f>ROUND(H8*9000,-3)</f>
        <v>1610000</v>
      </c>
      <c r="J8" s="52" t="s">
        <v>14</v>
      </c>
      <c r="K8" s="53"/>
      <c r="L8" s="54"/>
    </row>
    <row r="9" spans="1:15" s="55" customFormat="1" ht="16.5" x14ac:dyDescent="0.35">
      <c r="A9" s="56">
        <v>2</v>
      </c>
      <c r="B9" s="57" t="s">
        <v>15</v>
      </c>
      <c r="C9" s="58" t="s">
        <v>10</v>
      </c>
      <c r="D9" s="81" t="s">
        <v>654</v>
      </c>
      <c r="E9" s="68">
        <v>118</v>
      </c>
      <c r="F9" s="90">
        <v>20</v>
      </c>
      <c r="G9" s="91">
        <v>1000</v>
      </c>
      <c r="H9" s="59">
        <v>77.760000000000005</v>
      </c>
      <c r="I9" s="60">
        <f t="shared" ref="I9:I72" si="0">ROUND(H9*9000,-3)</f>
        <v>700000</v>
      </c>
      <c r="J9" s="61" t="s">
        <v>14</v>
      </c>
      <c r="K9" s="62"/>
      <c r="L9" s="54"/>
    </row>
    <row r="10" spans="1:15" s="55" customFormat="1" ht="16.5" x14ac:dyDescent="0.35">
      <c r="A10" s="56">
        <v>3</v>
      </c>
      <c r="B10" s="57" t="s">
        <v>16</v>
      </c>
      <c r="C10" s="58" t="s">
        <v>10</v>
      </c>
      <c r="D10" s="81" t="s">
        <v>654</v>
      </c>
      <c r="E10" s="68">
        <v>118</v>
      </c>
      <c r="F10" s="90">
        <v>20</v>
      </c>
      <c r="G10" s="91">
        <v>1500</v>
      </c>
      <c r="H10" s="59">
        <v>116.64000000000001</v>
      </c>
      <c r="I10" s="60">
        <f t="shared" si="0"/>
        <v>1050000</v>
      </c>
      <c r="J10" s="61" t="s">
        <v>14</v>
      </c>
      <c r="K10" s="62"/>
      <c r="L10" s="54"/>
    </row>
    <row r="11" spans="1:15" s="55" customFormat="1" ht="16.5" x14ac:dyDescent="0.35">
      <c r="A11" s="56">
        <v>4</v>
      </c>
      <c r="B11" s="57" t="s">
        <v>16</v>
      </c>
      <c r="C11" s="58" t="s">
        <v>10</v>
      </c>
      <c r="D11" s="81" t="s">
        <v>654</v>
      </c>
      <c r="E11" s="68">
        <v>118</v>
      </c>
      <c r="F11" s="90">
        <v>20</v>
      </c>
      <c r="G11" s="91">
        <v>1000</v>
      </c>
      <c r="H11" s="59">
        <v>118.80000000000001</v>
      </c>
      <c r="I11" s="60">
        <f t="shared" si="0"/>
        <v>1069000</v>
      </c>
      <c r="J11" s="61" t="s">
        <v>14</v>
      </c>
      <c r="K11" s="62"/>
      <c r="L11" s="54"/>
    </row>
    <row r="12" spans="1:15" s="55" customFormat="1" ht="16.5" x14ac:dyDescent="0.35">
      <c r="A12" s="56">
        <v>5</v>
      </c>
      <c r="B12" s="57" t="s">
        <v>17</v>
      </c>
      <c r="C12" s="58" t="s">
        <v>10</v>
      </c>
      <c r="D12" s="81" t="s">
        <v>654</v>
      </c>
      <c r="E12" s="68">
        <v>118</v>
      </c>
      <c r="F12" s="90">
        <v>20</v>
      </c>
      <c r="G12" s="91">
        <f>3433-180</f>
        <v>3253</v>
      </c>
      <c r="H12" s="59">
        <v>281.05920000000003</v>
      </c>
      <c r="I12" s="60">
        <f t="shared" si="0"/>
        <v>2530000</v>
      </c>
      <c r="J12" s="61" t="s">
        <v>14</v>
      </c>
      <c r="K12" s="62"/>
      <c r="L12" s="54"/>
    </row>
    <row r="13" spans="1:15" s="55" customFormat="1" ht="16.5" x14ac:dyDescent="0.35">
      <c r="A13" s="56">
        <v>6</v>
      </c>
      <c r="B13" s="57" t="s">
        <v>18</v>
      </c>
      <c r="C13" s="58" t="s">
        <v>10</v>
      </c>
      <c r="D13" s="81" t="s">
        <v>654</v>
      </c>
      <c r="E13" s="68">
        <v>118</v>
      </c>
      <c r="F13" s="90">
        <v>20</v>
      </c>
      <c r="G13" s="91">
        <v>750</v>
      </c>
      <c r="H13" s="59">
        <v>48.6</v>
      </c>
      <c r="I13" s="60">
        <f t="shared" si="0"/>
        <v>437000</v>
      </c>
      <c r="J13" s="61" t="s">
        <v>14</v>
      </c>
      <c r="K13" s="62"/>
      <c r="L13" s="54"/>
    </row>
    <row r="14" spans="1:15" s="55" customFormat="1" ht="16.5" x14ac:dyDescent="0.35">
      <c r="A14" s="56">
        <v>7</v>
      </c>
      <c r="B14" s="57" t="s">
        <v>19</v>
      </c>
      <c r="C14" s="58" t="s">
        <v>10</v>
      </c>
      <c r="D14" s="81" t="s">
        <v>654</v>
      </c>
      <c r="E14" s="68">
        <v>118</v>
      </c>
      <c r="F14" s="90">
        <v>20</v>
      </c>
      <c r="G14" s="91">
        <v>750</v>
      </c>
      <c r="H14" s="59">
        <v>48.6</v>
      </c>
      <c r="I14" s="60">
        <f t="shared" si="0"/>
        <v>437000</v>
      </c>
      <c r="J14" s="61" t="s">
        <v>14</v>
      </c>
      <c r="K14" s="62"/>
      <c r="L14" s="54"/>
    </row>
    <row r="15" spans="1:15" s="55" customFormat="1" ht="16.5" x14ac:dyDescent="0.35">
      <c r="A15" s="56">
        <v>8</v>
      </c>
      <c r="B15" s="57" t="s">
        <v>20</v>
      </c>
      <c r="C15" s="58" t="s">
        <v>10</v>
      </c>
      <c r="D15" s="81" t="s">
        <v>654</v>
      </c>
      <c r="E15" s="68">
        <v>118</v>
      </c>
      <c r="F15" s="90">
        <v>20</v>
      </c>
      <c r="G15" s="91">
        <v>5100</v>
      </c>
      <c r="H15" s="59">
        <v>550.80000000000007</v>
      </c>
      <c r="I15" s="60">
        <f t="shared" si="0"/>
        <v>4957000</v>
      </c>
      <c r="J15" s="61" t="s">
        <v>14</v>
      </c>
      <c r="K15" s="62"/>
      <c r="L15" s="54"/>
    </row>
    <row r="16" spans="1:15" s="55" customFormat="1" ht="16.5" x14ac:dyDescent="0.35">
      <c r="A16" s="56">
        <v>9</v>
      </c>
      <c r="B16" s="57" t="s">
        <v>21</v>
      </c>
      <c r="C16" s="58" t="s">
        <v>10</v>
      </c>
      <c r="D16" s="81" t="s">
        <v>654</v>
      </c>
      <c r="E16" s="68">
        <v>118</v>
      </c>
      <c r="F16" s="90">
        <v>20</v>
      </c>
      <c r="G16" s="91">
        <v>1000</v>
      </c>
      <c r="H16" s="59">
        <v>118.80000000000001</v>
      </c>
      <c r="I16" s="60">
        <f t="shared" si="0"/>
        <v>1069000</v>
      </c>
      <c r="J16" s="61" t="s">
        <v>14</v>
      </c>
      <c r="K16" s="62"/>
      <c r="L16" s="54"/>
    </row>
    <row r="17" spans="1:12" s="55" customFormat="1" ht="16.5" x14ac:dyDescent="0.35">
      <c r="A17" s="56">
        <v>10</v>
      </c>
      <c r="B17" s="57" t="s">
        <v>22</v>
      </c>
      <c r="C17" s="58" t="s">
        <v>10</v>
      </c>
      <c r="D17" s="81" t="s">
        <v>654</v>
      </c>
      <c r="E17" s="68">
        <v>118</v>
      </c>
      <c r="F17" s="90">
        <v>20</v>
      </c>
      <c r="G17" s="91">
        <v>2200</v>
      </c>
      <c r="H17" s="59">
        <v>118.80000000000003</v>
      </c>
      <c r="I17" s="60">
        <f t="shared" si="0"/>
        <v>1069000</v>
      </c>
      <c r="J17" s="61" t="s">
        <v>14</v>
      </c>
      <c r="K17" s="62"/>
      <c r="L17" s="54"/>
    </row>
    <row r="18" spans="1:12" s="55" customFormat="1" ht="16.5" x14ac:dyDescent="0.35">
      <c r="A18" s="56">
        <v>11</v>
      </c>
      <c r="B18" s="57" t="s">
        <v>23</v>
      </c>
      <c r="C18" s="58" t="s">
        <v>10</v>
      </c>
      <c r="D18" s="81" t="s">
        <v>654</v>
      </c>
      <c r="E18" s="68">
        <v>118</v>
      </c>
      <c r="F18" s="90">
        <v>20</v>
      </c>
      <c r="G18" s="91">
        <v>1500</v>
      </c>
      <c r="H18" s="59">
        <v>97.2</v>
      </c>
      <c r="I18" s="60">
        <f t="shared" si="0"/>
        <v>875000</v>
      </c>
      <c r="J18" s="61" t="s">
        <v>14</v>
      </c>
      <c r="K18" s="62"/>
      <c r="L18" s="54"/>
    </row>
    <row r="19" spans="1:12" s="55" customFormat="1" ht="16.5" x14ac:dyDescent="0.35">
      <c r="A19" s="56">
        <v>12</v>
      </c>
      <c r="B19" s="57" t="s">
        <v>24</v>
      </c>
      <c r="C19" s="58" t="s">
        <v>10</v>
      </c>
      <c r="D19" s="81" t="s">
        <v>654</v>
      </c>
      <c r="E19" s="68">
        <v>118</v>
      </c>
      <c r="F19" s="90">
        <v>20</v>
      </c>
      <c r="G19" s="91">
        <v>2000</v>
      </c>
      <c r="H19" s="59">
        <v>129.60000000000002</v>
      </c>
      <c r="I19" s="60">
        <f t="shared" si="0"/>
        <v>1166000</v>
      </c>
      <c r="J19" s="61" t="s">
        <v>14</v>
      </c>
      <c r="K19" s="62"/>
      <c r="L19" s="54"/>
    </row>
    <row r="20" spans="1:12" s="55" customFormat="1" ht="16.5" x14ac:dyDescent="0.35">
      <c r="A20" s="56">
        <v>13</v>
      </c>
      <c r="B20" s="57" t="s">
        <v>25</v>
      </c>
      <c r="C20" s="58" t="s">
        <v>10</v>
      </c>
      <c r="D20" s="81" t="s">
        <v>654</v>
      </c>
      <c r="E20" s="68">
        <v>241</v>
      </c>
      <c r="F20" s="90">
        <v>20</v>
      </c>
      <c r="G20" s="91">
        <v>1500</v>
      </c>
      <c r="H20" s="59">
        <v>97.2</v>
      </c>
      <c r="I20" s="60">
        <f t="shared" si="0"/>
        <v>875000</v>
      </c>
      <c r="J20" s="61" t="s">
        <v>14</v>
      </c>
      <c r="K20" s="62"/>
      <c r="L20" s="54"/>
    </row>
    <row r="21" spans="1:12" s="55" customFormat="1" ht="16.5" x14ac:dyDescent="0.35">
      <c r="A21" s="56">
        <v>14</v>
      </c>
      <c r="B21" s="57" t="s">
        <v>27</v>
      </c>
      <c r="C21" s="58" t="s">
        <v>10</v>
      </c>
      <c r="D21" s="81" t="s">
        <v>655</v>
      </c>
      <c r="E21" s="68">
        <v>259</v>
      </c>
      <c r="F21" s="90">
        <v>20</v>
      </c>
      <c r="G21" s="91">
        <f>4200-1500</f>
        <v>2700</v>
      </c>
      <c r="H21" s="59">
        <v>174.96</v>
      </c>
      <c r="I21" s="60">
        <f t="shared" si="0"/>
        <v>1575000</v>
      </c>
      <c r="J21" s="61" t="s">
        <v>14</v>
      </c>
      <c r="K21" s="62"/>
      <c r="L21" s="54"/>
    </row>
    <row r="22" spans="1:12" s="55" customFormat="1" ht="16.5" x14ac:dyDescent="0.35">
      <c r="A22" s="56">
        <v>15</v>
      </c>
      <c r="B22" s="57" t="s">
        <v>28</v>
      </c>
      <c r="C22" s="58" t="s">
        <v>10</v>
      </c>
      <c r="D22" s="81" t="s">
        <v>654</v>
      </c>
      <c r="E22" s="68">
        <v>181</v>
      </c>
      <c r="F22" s="90">
        <v>20</v>
      </c>
      <c r="G22" s="91">
        <v>3400</v>
      </c>
      <c r="H22" s="59">
        <v>403.92</v>
      </c>
      <c r="I22" s="60">
        <f t="shared" si="0"/>
        <v>3635000</v>
      </c>
      <c r="J22" s="61" t="s">
        <v>14</v>
      </c>
      <c r="K22" s="62"/>
      <c r="L22" s="54"/>
    </row>
    <row r="23" spans="1:12" s="55" customFormat="1" ht="16.5" x14ac:dyDescent="0.35">
      <c r="A23" s="56">
        <v>16</v>
      </c>
      <c r="B23" s="57" t="s">
        <v>29</v>
      </c>
      <c r="C23" s="58" t="s">
        <v>10</v>
      </c>
      <c r="D23" s="81" t="s">
        <v>654</v>
      </c>
      <c r="E23" s="68">
        <v>134</v>
      </c>
      <c r="F23" s="90">
        <v>19</v>
      </c>
      <c r="G23" s="91">
        <v>1500</v>
      </c>
      <c r="H23" s="59">
        <v>178.20000000000002</v>
      </c>
      <c r="I23" s="60">
        <f t="shared" si="0"/>
        <v>1604000</v>
      </c>
      <c r="J23" s="61" t="s">
        <v>14</v>
      </c>
      <c r="K23" s="62"/>
      <c r="L23" s="54"/>
    </row>
    <row r="24" spans="1:12" s="55" customFormat="1" ht="16.5" x14ac:dyDescent="0.35">
      <c r="A24" s="56">
        <v>17</v>
      </c>
      <c r="B24" s="57" t="s">
        <v>30</v>
      </c>
      <c r="C24" s="58" t="s">
        <v>10</v>
      </c>
      <c r="D24" s="81" t="s">
        <v>654</v>
      </c>
      <c r="E24" s="68">
        <v>118</v>
      </c>
      <c r="F24" s="90">
        <v>20</v>
      </c>
      <c r="G24" s="91">
        <v>9900</v>
      </c>
      <c r="H24" s="59">
        <v>1176.1200000000001</v>
      </c>
      <c r="I24" s="60">
        <f t="shared" si="0"/>
        <v>10585000</v>
      </c>
      <c r="J24" s="61" t="s">
        <v>14</v>
      </c>
      <c r="K24" s="62"/>
      <c r="L24" s="54"/>
    </row>
    <row r="25" spans="1:12" s="55" customFormat="1" ht="16.5" x14ac:dyDescent="0.35">
      <c r="A25" s="56">
        <v>18</v>
      </c>
      <c r="B25" s="57" t="s">
        <v>31</v>
      </c>
      <c r="C25" s="58" t="s">
        <v>10</v>
      </c>
      <c r="D25" s="81" t="s">
        <v>654</v>
      </c>
      <c r="E25" s="68">
        <v>181</v>
      </c>
      <c r="F25" s="90">
        <v>20</v>
      </c>
      <c r="G25" s="91">
        <v>1000</v>
      </c>
      <c r="H25" s="59">
        <v>118.80000000000001</v>
      </c>
      <c r="I25" s="60">
        <f t="shared" si="0"/>
        <v>1069000</v>
      </c>
      <c r="J25" s="61" t="s">
        <v>14</v>
      </c>
      <c r="K25" s="62"/>
      <c r="L25" s="54"/>
    </row>
    <row r="26" spans="1:12" s="55" customFormat="1" ht="16.5" x14ac:dyDescent="0.35">
      <c r="A26" s="56">
        <v>19</v>
      </c>
      <c r="B26" s="57" t="s">
        <v>32</v>
      </c>
      <c r="C26" s="58" t="s">
        <v>10</v>
      </c>
      <c r="D26" s="81" t="s">
        <v>654</v>
      </c>
      <c r="E26" s="68">
        <v>181</v>
      </c>
      <c r="F26" s="90">
        <v>20</v>
      </c>
      <c r="G26" s="91">
        <v>1000</v>
      </c>
      <c r="H26" s="59">
        <v>118.80000000000001</v>
      </c>
      <c r="I26" s="60">
        <f t="shared" si="0"/>
        <v>1069000</v>
      </c>
      <c r="J26" s="61" t="s">
        <v>14</v>
      </c>
      <c r="K26" s="62"/>
      <c r="L26" s="54"/>
    </row>
    <row r="27" spans="1:12" s="55" customFormat="1" ht="16.5" x14ac:dyDescent="0.35">
      <c r="A27" s="56">
        <v>20</v>
      </c>
      <c r="B27" s="57" t="s">
        <v>33</v>
      </c>
      <c r="C27" s="58" t="s">
        <v>10</v>
      </c>
      <c r="D27" s="81" t="s">
        <v>654</v>
      </c>
      <c r="E27" s="68">
        <v>181</v>
      </c>
      <c r="F27" s="90">
        <v>20</v>
      </c>
      <c r="G27" s="91">
        <v>3600</v>
      </c>
      <c r="H27" s="59">
        <v>233.28000000000003</v>
      </c>
      <c r="I27" s="60">
        <f t="shared" si="0"/>
        <v>2100000</v>
      </c>
      <c r="J27" s="61" t="s">
        <v>14</v>
      </c>
      <c r="K27" s="62"/>
      <c r="L27" s="54"/>
    </row>
    <row r="28" spans="1:12" s="55" customFormat="1" ht="16.5" x14ac:dyDescent="0.35">
      <c r="A28" s="56">
        <v>21</v>
      </c>
      <c r="B28" s="57" t="s">
        <v>34</v>
      </c>
      <c r="C28" s="58" t="s">
        <v>10</v>
      </c>
      <c r="D28" s="81" t="s">
        <v>654</v>
      </c>
      <c r="E28" s="68">
        <v>259</v>
      </c>
      <c r="F28" s="90">
        <v>20</v>
      </c>
      <c r="G28" s="91">
        <v>290</v>
      </c>
      <c r="H28" s="59">
        <v>814.32</v>
      </c>
      <c r="I28" s="60">
        <f t="shared" si="0"/>
        <v>7329000</v>
      </c>
      <c r="J28" s="61" t="s">
        <v>14</v>
      </c>
      <c r="K28" s="62"/>
      <c r="L28" s="54"/>
    </row>
    <row r="29" spans="1:12" s="55" customFormat="1" ht="16.5" x14ac:dyDescent="0.35">
      <c r="A29" s="56">
        <v>22</v>
      </c>
      <c r="B29" s="57" t="s">
        <v>35</v>
      </c>
      <c r="C29" s="58" t="s">
        <v>36</v>
      </c>
      <c r="D29" s="81" t="s">
        <v>654</v>
      </c>
      <c r="E29" s="68">
        <v>317</v>
      </c>
      <c r="F29" s="90">
        <v>18</v>
      </c>
      <c r="G29" s="91">
        <f>2083-1.5*500</f>
        <v>1333</v>
      </c>
      <c r="H29" s="59">
        <v>172.75680000000003</v>
      </c>
      <c r="I29" s="60">
        <f t="shared" si="0"/>
        <v>1555000</v>
      </c>
      <c r="J29" s="61" t="s">
        <v>14</v>
      </c>
      <c r="K29" s="62"/>
      <c r="L29" s="54"/>
    </row>
    <row r="30" spans="1:12" s="55" customFormat="1" ht="16.5" x14ac:dyDescent="0.35">
      <c r="A30" s="56">
        <v>23</v>
      </c>
      <c r="B30" s="57" t="s">
        <v>39</v>
      </c>
      <c r="C30" s="58" t="s">
        <v>36</v>
      </c>
      <c r="D30" s="81" t="s">
        <v>654</v>
      </c>
      <c r="E30" s="68">
        <v>162</v>
      </c>
      <c r="F30" s="90">
        <v>29</v>
      </c>
      <c r="G30" s="91">
        <v>2400</v>
      </c>
      <c r="H30" s="59">
        <v>311.04000000000002</v>
      </c>
      <c r="I30" s="60">
        <f t="shared" si="0"/>
        <v>2799000</v>
      </c>
      <c r="J30" s="61" t="s">
        <v>14</v>
      </c>
      <c r="K30" s="62"/>
      <c r="L30" s="54"/>
    </row>
    <row r="31" spans="1:12" s="55" customFormat="1" ht="16.5" x14ac:dyDescent="0.35">
      <c r="A31" s="56">
        <v>24</v>
      </c>
      <c r="B31" s="63" t="s">
        <v>43</v>
      </c>
      <c r="C31" s="58" t="s">
        <v>36</v>
      </c>
      <c r="D31" s="81" t="s">
        <v>655</v>
      </c>
      <c r="E31" s="68">
        <v>214</v>
      </c>
      <c r="F31" s="90">
        <v>23</v>
      </c>
      <c r="G31" s="91">
        <v>24964.3</v>
      </c>
      <c r="H31" s="59">
        <v>1520.64</v>
      </c>
      <c r="I31" s="60">
        <f t="shared" si="0"/>
        <v>13686000</v>
      </c>
      <c r="J31" s="61" t="s">
        <v>14</v>
      </c>
      <c r="K31" s="62"/>
      <c r="L31" s="54"/>
    </row>
    <row r="32" spans="1:12" s="55" customFormat="1" ht="16.5" x14ac:dyDescent="0.35">
      <c r="A32" s="56">
        <v>25</v>
      </c>
      <c r="B32" s="63" t="s">
        <v>44</v>
      </c>
      <c r="C32" s="58" t="s">
        <v>36</v>
      </c>
      <c r="D32" s="81" t="s">
        <v>655</v>
      </c>
      <c r="E32" s="68">
        <v>214</v>
      </c>
      <c r="F32" s="90">
        <v>23</v>
      </c>
      <c r="G32" s="91">
        <f>5000-1050</f>
        <v>3950</v>
      </c>
      <c r="H32" s="59">
        <v>383.94</v>
      </c>
      <c r="I32" s="60">
        <f t="shared" si="0"/>
        <v>3455000</v>
      </c>
      <c r="J32" s="61" t="s">
        <v>14</v>
      </c>
      <c r="K32" s="62"/>
      <c r="L32" s="54"/>
    </row>
    <row r="33" spans="1:12" s="55" customFormat="1" ht="16.5" x14ac:dyDescent="0.35">
      <c r="A33" s="56">
        <v>26</v>
      </c>
      <c r="B33" s="63" t="s">
        <v>45</v>
      </c>
      <c r="C33" s="58" t="s">
        <v>36</v>
      </c>
      <c r="D33" s="81" t="s">
        <v>655</v>
      </c>
      <c r="E33" s="68">
        <v>214</v>
      </c>
      <c r="F33" s="90">
        <v>23</v>
      </c>
      <c r="G33" s="91">
        <v>4000</v>
      </c>
      <c r="H33" s="59">
        <v>457.92</v>
      </c>
      <c r="I33" s="60">
        <f t="shared" si="0"/>
        <v>4121000</v>
      </c>
      <c r="J33" s="61" t="s">
        <v>14</v>
      </c>
      <c r="K33" s="62"/>
      <c r="L33" s="54"/>
    </row>
    <row r="34" spans="1:12" s="55" customFormat="1" ht="16.5" x14ac:dyDescent="0.35">
      <c r="A34" s="56">
        <v>27</v>
      </c>
      <c r="B34" s="57" t="s">
        <v>47</v>
      </c>
      <c r="C34" s="58" t="s">
        <v>48</v>
      </c>
      <c r="D34" s="81" t="s">
        <v>654</v>
      </c>
      <c r="E34" s="68">
        <v>2</v>
      </c>
      <c r="F34" s="90">
        <v>7</v>
      </c>
      <c r="G34" s="91">
        <v>2000</v>
      </c>
      <c r="H34" s="59">
        <v>172.8</v>
      </c>
      <c r="I34" s="60">
        <f t="shared" si="0"/>
        <v>1555000</v>
      </c>
      <c r="J34" s="61" t="s">
        <v>14</v>
      </c>
      <c r="K34" s="62"/>
      <c r="L34" s="54"/>
    </row>
    <row r="35" spans="1:12" s="55" customFormat="1" ht="16.5" x14ac:dyDescent="0.35">
      <c r="A35" s="56">
        <v>28</v>
      </c>
      <c r="B35" s="57" t="s">
        <v>49</v>
      </c>
      <c r="C35" s="58" t="s">
        <v>48</v>
      </c>
      <c r="D35" s="81" t="s">
        <v>654</v>
      </c>
      <c r="E35" s="68">
        <v>22</v>
      </c>
      <c r="F35" s="90">
        <v>7</v>
      </c>
      <c r="G35" s="91">
        <v>1136</v>
      </c>
      <c r="H35" s="59">
        <v>98.150400000000005</v>
      </c>
      <c r="I35" s="60">
        <f t="shared" si="0"/>
        <v>883000</v>
      </c>
      <c r="J35" s="61" t="s">
        <v>14</v>
      </c>
      <c r="K35" s="62"/>
      <c r="L35" s="54"/>
    </row>
    <row r="36" spans="1:12" s="55" customFormat="1" ht="16.5" x14ac:dyDescent="0.35">
      <c r="A36" s="56">
        <v>29</v>
      </c>
      <c r="B36" s="57" t="s">
        <v>50</v>
      </c>
      <c r="C36" s="58" t="s">
        <v>48</v>
      </c>
      <c r="D36" s="81" t="s">
        <v>654</v>
      </c>
      <c r="E36" s="68">
        <v>2</v>
      </c>
      <c r="F36" s="90">
        <v>7</v>
      </c>
      <c r="G36" s="91">
        <v>1204</v>
      </c>
      <c r="H36" s="59">
        <v>104.0256</v>
      </c>
      <c r="I36" s="60">
        <f t="shared" si="0"/>
        <v>936000</v>
      </c>
      <c r="J36" s="61" t="s">
        <v>14</v>
      </c>
      <c r="K36" s="62"/>
      <c r="L36" s="54"/>
    </row>
    <row r="37" spans="1:12" s="55" customFormat="1" ht="16.5" x14ac:dyDescent="0.35">
      <c r="A37" s="56">
        <v>30</v>
      </c>
      <c r="B37" s="57" t="s">
        <v>51</v>
      </c>
      <c r="C37" s="58" t="s">
        <v>48</v>
      </c>
      <c r="D37" s="81" t="s">
        <v>654</v>
      </c>
      <c r="E37" s="68">
        <v>2</v>
      </c>
      <c r="F37" s="90">
        <v>7</v>
      </c>
      <c r="G37" s="91">
        <v>2349</v>
      </c>
      <c r="H37" s="59">
        <v>202.95360000000002</v>
      </c>
      <c r="I37" s="60">
        <f t="shared" si="0"/>
        <v>1827000</v>
      </c>
      <c r="J37" s="61" t="s">
        <v>14</v>
      </c>
      <c r="K37" s="62"/>
      <c r="L37" s="54"/>
    </row>
    <row r="38" spans="1:12" s="55" customFormat="1" ht="16.5" x14ac:dyDescent="0.35">
      <c r="A38" s="56">
        <v>31</v>
      </c>
      <c r="B38" s="57" t="s">
        <v>52</v>
      </c>
      <c r="C38" s="58" t="s">
        <v>48</v>
      </c>
      <c r="D38" s="81" t="s">
        <v>654</v>
      </c>
      <c r="E38" s="68">
        <v>22</v>
      </c>
      <c r="F38" s="90">
        <v>7</v>
      </c>
      <c r="G38" s="91">
        <v>1400</v>
      </c>
      <c r="H38" s="59">
        <v>120.96000000000001</v>
      </c>
      <c r="I38" s="60">
        <f t="shared" si="0"/>
        <v>1089000</v>
      </c>
      <c r="J38" s="61" t="s">
        <v>14</v>
      </c>
      <c r="K38" s="62"/>
      <c r="L38" s="54"/>
    </row>
    <row r="39" spans="1:12" s="55" customFormat="1" ht="16.5" x14ac:dyDescent="0.35">
      <c r="A39" s="56">
        <v>32</v>
      </c>
      <c r="B39" s="57" t="s">
        <v>53</v>
      </c>
      <c r="C39" s="58" t="s">
        <v>48</v>
      </c>
      <c r="D39" s="81" t="s">
        <v>654</v>
      </c>
      <c r="E39" s="68">
        <v>2</v>
      </c>
      <c r="F39" s="90">
        <v>7</v>
      </c>
      <c r="G39" s="91">
        <v>1000</v>
      </c>
      <c r="H39" s="59">
        <v>86.4</v>
      </c>
      <c r="I39" s="60">
        <f t="shared" si="0"/>
        <v>778000</v>
      </c>
      <c r="J39" s="61" t="s">
        <v>14</v>
      </c>
      <c r="K39" s="62"/>
      <c r="L39" s="54"/>
    </row>
    <row r="40" spans="1:12" s="55" customFormat="1" ht="16.5" x14ac:dyDescent="0.35">
      <c r="A40" s="56">
        <v>33</v>
      </c>
      <c r="B40" s="57" t="s">
        <v>54</v>
      </c>
      <c r="C40" s="58" t="s">
        <v>48</v>
      </c>
      <c r="D40" s="81" t="s">
        <v>654</v>
      </c>
      <c r="E40" s="68">
        <v>2</v>
      </c>
      <c r="F40" s="90">
        <v>7</v>
      </c>
      <c r="G40" s="91">
        <v>1000</v>
      </c>
      <c r="H40" s="59">
        <v>86.4</v>
      </c>
      <c r="I40" s="60">
        <f t="shared" si="0"/>
        <v>778000</v>
      </c>
      <c r="J40" s="61" t="s">
        <v>14</v>
      </c>
      <c r="K40" s="62"/>
      <c r="L40" s="54"/>
    </row>
    <row r="41" spans="1:12" s="55" customFormat="1" ht="16.5" x14ac:dyDescent="0.35">
      <c r="A41" s="56">
        <v>34</v>
      </c>
      <c r="B41" s="57" t="s">
        <v>55</v>
      </c>
      <c r="C41" s="58" t="s">
        <v>48</v>
      </c>
      <c r="D41" s="81" t="s">
        <v>654</v>
      </c>
      <c r="E41" s="68">
        <v>22</v>
      </c>
      <c r="F41" s="90">
        <v>7</v>
      </c>
      <c r="G41" s="91">
        <v>1000</v>
      </c>
      <c r="H41" s="59">
        <v>86.4</v>
      </c>
      <c r="I41" s="60">
        <f t="shared" si="0"/>
        <v>778000</v>
      </c>
      <c r="J41" s="61" t="s">
        <v>14</v>
      </c>
      <c r="K41" s="62"/>
      <c r="L41" s="54"/>
    </row>
    <row r="42" spans="1:12" s="55" customFormat="1" ht="16.5" x14ac:dyDescent="0.35">
      <c r="A42" s="56">
        <v>35</v>
      </c>
      <c r="B42" s="57" t="s">
        <v>56</v>
      </c>
      <c r="C42" s="58" t="s">
        <v>48</v>
      </c>
      <c r="D42" s="81" t="s">
        <v>654</v>
      </c>
      <c r="E42" s="68">
        <v>22</v>
      </c>
      <c r="F42" s="90">
        <v>7</v>
      </c>
      <c r="G42" s="91">
        <v>1000</v>
      </c>
      <c r="H42" s="59">
        <v>86.4</v>
      </c>
      <c r="I42" s="60">
        <f t="shared" si="0"/>
        <v>778000</v>
      </c>
      <c r="J42" s="61" t="s">
        <v>14</v>
      </c>
      <c r="K42" s="62"/>
      <c r="L42" s="54"/>
    </row>
    <row r="43" spans="1:12" s="55" customFormat="1" ht="16.5" x14ac:dyDescent="0.35">
      <c r="A43" s="56">
        <v>36</v>
      </c>
      <c r="B43" s="57" t="s">
        <v>57</v>
      </c>
      <c r="C43" s="58" t="s">
        <v>48</v>
      </c>
      <c r="D43" s="81" t="s">
        <v>654</v>
      </c>
      <c r="E43" s="68">
        <v>2</v>
      </c>
      <c r="F43" s="90">
        <v>7</v>
      </c>
      <c r="G43" s="91">
        <v>1620</v>
      </c>
      <c r="H43" s="59">
        <v>139.96800000000005</v>
      </c>
      <c r="I43" s="60">
        <f t="shared" si="0"/>
        <v>1260000</v>
      </c>
      <c r="J43" s="61" t="s">
        <v>14</v>
      </c>
      <c r="K43" s="62"/>
      <c r="L43" s="54"/>
    </row>
    <row r="44" spans="1:12" s="55" customFormat="1" ht="16.5" x14ac:dyDescent="0.35">
      <c r="A44" s="56">
        <v>37</v>
      </c>
      <c r="B44" s="57" t="s">
        <v>58</v>
      </c>
      <c r="C44" s="58" t="s">
        <v>48</v>
      </c>
      <c r="D44" s="81" t="s">
        <v>654</v>
      </c>
      <c r="E44" s="68">
        <v>2</v>
      </c>
      <c r="F44" s="90">
        <v>7</v>
      </c>
      <c r="G44" s="91">
        <v>560</v>
      </c>
      <c r="H44" s="59">
        <v>48.384000000000007</v>
      </c>
      <c r="I44" s="60">
        <f t="shared" si="0"/>
        <v>435000</v>
      </c>
      <c r="J44" s="61" t="s">
        <v>14</v>
      </c>
      <c r="K44" s="62"/>
      <c r="L44" s="54"/>
    </row>
    <row r="45" spans="1:12" s="55" customFormat="1" ht="16.5" x14ac:dyDescent="0.35">
      <c r="A45" s="56">
        <v>38</v>
      </c>
      <c r="B45" s="57" t="s">
        <v>59</v>
      </c>
      <c r="C45" s="58" t="s">
        <v>48</v>
      </c>
      <c r="D45" s="81" t="s">
        <v>654</v>
      </c>
      <c r="E45" s="68">
        <v>2</v>
      </c>
      <c r="F45" s="90">
        <v>7</v>
      </c>
      <c r="G45" s="91">
        <v>440</v>
      </c>
      <c r="H45" s="59">
        <v>38.016000000000005</v>
      </c>
      <c r="I45" s="60">
        <f t="shared" si="0"/>
        <v>342000</v>
      </c>
      <c r="J45" s="61" t="s">
        <v>14</v>
      </c>
      <c r="K45" s="62"/>
      <c r="L45" s="54"/>
    </row>
    <row r="46" spans="1:12" s="55" customFormat="1" ht="16.5" x14ac:dyDescent="0.35">
      <c r="A46" s="56">
        <v>39</v>
      </c>
      <c r="B46" s="57" t="s">
        <v>60</v>
      </c>
      <c r="C46" s="58" t="s">
        <v>48</v>
      </c>
      <c r="D46" s="81" t="s">
        <v>654</v>
      </c>
      <c r="E46" s="68">
        <v>22</v>
      </c>
      <c r="F46" s="90">
        <v>7</v>
      </c>
      <c r="G46" s="91">
        <v>1500</v>
      </c>
      <c r="H46" s="59">
        <v>129.60000000000002</v>
      </c>
      <c r="I46" s="60">
        <f t="shared" si="0"/>
        <v>1166000</v>
      </c>
      <c r="J46" s="61" t="s">
        <v>14</v>
      </c>
      <c r="K46" s="62"/>
      <c r="L46" s="54"/>
    </row>
    <row r="47" spans="1:12" s="55" customFormat="1" ht="16.5" x14ac:dyDescent="0.35">
      <c r="A47" s="56">
        <v>40</v>
      </c>
      <c r="B47" s="57" t="s">
        <v>61</v>
      </c>
      <c r="C47" s="58" t="s">
        <v>48</v>
      </c>
      <c r="D47" s="81" t="s">
        <v>654</v>
      </c>
      <c r="E47" s="68">
        <v>22</v>
      </c>
      <c r="F47" s="90">
        <v>7</v>
      </c>
      <c r="G47" s="91">
        <v>1500</v>
      </c>
      <c r="H47" s="59">
        <v>129.60000000000002</v>
      </c>
      <c r="I47" s="60">
        <f t="shared" si="0"/>
        <v>1166000</v>
      </c>
      <c r="J47" s="61" t="s">
        <v>14</v>
      </c>
      <c r="K47" s="62"/>
      <c r="L47" s="54"/>
    </row>
    <row r="48" spans="1:12" s="55" customFormat="1" ht="16.5" x14ac:dyDescent="0.35">
      <c r="A48" s="56">
        <v>41</v>
      </c>
      <c r="B48" s="57" t="s">
        <v>62</v>
      </c>
      <c r="C48" s="58" t="s">
        <v>48</v>
      </c>
      <c r="D48" s="81" t="s">
        <v>654</v>
      </c>
      <c r="E48" s="68">
        <v>2</v>
      </c>
      <c r="F48" s="90">
        <v>7</v>
      </c>
      <c r="G48" s="91">
        <v>1000</v>
      </c>
      <c r="H48" s="59">
        <v>86.4</v>
      </c>
      <c r="I48" s="60">
        <f t="shared" si="0"/>
        <v>778000</v>
      </c>
      <c r="J48" s="61" t="s">
        <v>14</v>
      </c>
      <c r="K48" s="62"/>
      <c r="L48" s="54"/>
    </row>
    <row r="49" spans="1:12" s="55" customFormat="1" ht="16.5" x14ac:dyDescent="0.35">
      <c r="A49" s="56">
        <v>42</v>
      </c>
      <c r="B49" s="57" t="s">
        <v>63</v>
      </c>
      <c r="C49" s="58" t="s">
        <v>48</v>
      </c>
      <c r="D49" s="81" t="s">
        <v>654</v>
      </c>
      <c r="E49" s="68">
        <v>2</v>
      </c>
      <c r="F49" s="90">
        <v>7</v>
      </c>
      <c r="G49" s="91">
        <v>1660</v>
      </c>
      <c r="H49" s="59">
        <v>143.42399999999998</v>
      </c>
      <c r="I49" s="60">
        <f t="shared" si="0"/>
        <v>1291000</v>
      </c>
      <c r="J49" s="61" t="s">
        <v>14</v>
      </c>
      <c r="K49" s="62"/>
      <c r="L49" s="54"/>
    </row>
    <row r="50" spans="1:12" s="55" customFormat="1" ht="16.5" x14ac:dyDescent="0.35">
      <c r="A50" s="56">
        <v>43</v>
      </c>
      <c r="B50" s="57" t="s">
        <v>64</v>
      </c>
      <c r="C50" s="58" t="s">
        <v>48</v>
      </c>
      <c r="D50" s="81" t="s">
        <v>654</v>
      </c>
      <c r="E50" s="68">
        <v>2</v>
      </c>
      <c r="F50" s="90">
        <v>7</v>
      </c>
      <c r="G50" s="91">
        <v>2650</v>
      </c>
      <c r="H50" s="59">
        <v>228.96</v>
      </c>
      <c r="I50" s="60">
        <f t="shared" si="0"/>
        <v>2061000</v>
      </c>
      <c r="J50" s="61" t="s">
        <v>14</v>
      </c>
      <c r="K50" s="62"/>
      <c r="L50" s="54"/>
    </row>
    <row r="51" spans="1:12" s="55" customFormat="1" ht="16.5" x14ac:dyDescent="0.35">
      <c r="A51" s="56">
        <v>44</v>
      </c>
      <c r="B51" s="57" t="s">
        <v>65</v>
      </c>
      <c r="C51" s="58" t="s">
        <v>48</v>
      </c>
      <c r="D51" s="81" t="s">
        <v>654</v>
      </c>
      <c r="E51" s="68">
        <v>22</v>
      </c>
      <c r="F51" s="90">
        <v>7</v>
      </c>
      <c r="G51" s="91">
        <v>1575</v>
      </c>
      <c r="H51" s="59">
        <v>136.08000000000001</v>
      </c>
      <c r="I51" s="60">
        <f t="shared" si="0"/>
        <v>1225000</v>
      </c>
      <c r="J51" s="61" t="s">
        <v>14</v>
      </c>
      <c r="K51" s="62"/>
      <c r="L51" s="54"/>
    </row>
    <row r="52" spans="1:12" s="55" customFormat="1" ht="16.5" x14ac:dyDescent="0.35">
      <c r="A52" s="56">
        <v>45</v>
      </c>
      <c r="B52" s="57" t="s">
        <v>66</v>
      </c>
      <c r="C52" s="58" t="s">
        <v>48</v>
      </c>
      <c r="D52" s="81" t="s">
        <v>654</v>
      </c>
      <c r="E52" s="68">
        <v>22</v>
      </c>
      <c r="F52" s="90">
        <v>7</v>
      </c>
      <c r="G52" s="91">
        <v>1500</v>
      </c>
      <c r="H52" s="59">
        <v>129.60000000000002</v>
      </c>
      <c r="I52" s="60">
        <f t="shared" si="0"/>
        <v>1166000</v>
      </c>
      <c r="J52" s="61" t="s">
        <v>14</v>
      </c>
      <c r="K52" s="62"/>
      <c r="L52" s="54"/>
    </row>
    <row r="53" spans="1:12" s="55" customFormat="1" ht="16.5" x14ac:dyDescent="0.35">
      <c r="A53" s="56">
        <v>46</v>
      </c>
      <c r="B53" s="57" t="s">
        <v>67</v>
      </c>
      <c r="C53" s="58" t="s">
        <v>48</v>
      </c>
      <c r="D53" s="81" t="s">
        <v>654</v>
      </c>
      <c r="E53" s="68">
        <v>2</v>
      </c>
      <c r="F53" s="90">
        <v>7</v>
      </c>
      <c r="G53" s="91">
        <v>1097</v>
      </c>
      <c r="H53" s="59">
        <v>94.780799999999999</v>
      </c>
      <c r="I53" s="60">
        <f t="shared" si="0"/>
        <v>853000</v>
      </c>
      <c r="J53" s="61" t="s">
        <v>14</v>
      </c>
      <c r="K53" s="62"/>
      <c r="L53" s="54"/>
    </row>
    <row r="54" spans="1:12" s="55" customFormat="1" ht="16.5" x14ac:dyDescent="0.35">
      <c r="A54" s="56">
        <v>47</v>
      </c>
      <c r="B54" s="57" t="s">
        <v>68</v>
      </c>
      <c r="C54" s="58" t="s">
        <v>48</v>
      </c>
      <c r="D54" s="81" t="s">
        <v>654</v>
      </c>
      <c r="E54" s="68">
        <v>2</v>
      </c>
      <c r="F54" s="90">
        <v>7</v>
      </c>
      <c r="G54" s="91">
        <v>1600</v>
      </c>
      <c r="H54" s="59">
        <v>138.24</v>
      </c>
      <c r="I54" s="60">
        <f t="shared" si="0"/>
        <v>1244000</v>
      </c>
      <c r="J54" s="61" t="s">
        <v>14</v>
      </c>
      <c r="K54" s="62"/>
      <c r="L54" s="54"/>
    </row>
    <row r="55" spans="1:12" s="55" customFormat="1" ht="16.5" x14ac:dyDescent="0.35">
      <c r="A55" s="56">
        <v>48</v>
      </c>
      <c r="B55" s="57" t="s">
        <v>69</v>
      </c>
      <c r="C55" s="58" t="s">
        <v>48</v>
      </c>
      <c r="D55" s="81" t="s">
        <v>654</v>
      </c>
      <c r="E55" s="68" t="s">
        <v>70</v>
      </c>
      <c r="F55" s="90">
        <v>7</v>
      </c>
      <c r="G55" s="91">
        <v>1875</v>
      </c>
      <c r="H55" s="59">
        <v>162</v>
      </c>
      <c r="I55" s="60">
        <f t="shared" si="0"/>
        <v>1458000</v>
      </c>
      <c r="J55" s="61" t="s">
        <v>14</v>
      </c>
      <c r="K55" s="62"/>
      <c r="L55" s="54"/>
    </row>
    <row r="56" spans="1:12" s="55" customFormat="1" ht="16.5" x14ac:dyDescent="0.35">
      <c r="A56" s="56">
        <v>49</v>
      </c>
      <c r="B56" s="57" t="s">
        <v>43</v>
      </c>
      <c r="C56" s="58" t="s">
        <v>48</v>
      </c>
      <c r="D56" s="81" t="s">
        <v>654</v>
      </c>
      <c r="E56" s="68">
        <v>2</v>
      </c>
      <c r="F56" s="90">
        <v>7</v>
      </c>
      <c r="G56" s="91">
        <v>1125</v>
      </c>
      <c r="H56" s="59">
        <v>97.2</v>
      </c>
      <c r="I56" s="60">
        <f t="shared" si="0"/>
        <v>875000</v>
      </c>
      <c r="J56" s="61" t="s">
        <v>14</v>
      </c>
      <c r="K56" s="62"/>
      <c r="L56" s="54"/>
    </row>
    <row r="57" spans="1:12" s="55" customFormat="1" ht="16.5" x14ac:dyDescent="0.35">
      <c r="A57" s="56">
        <v>50</v>
      </c>
      <c r="B57" s="57" t="s">
        <v>71</v>
      </c>
      <c r="C57" s="58" t="s">
        <v>48</v>
      </c>
      <c r="D57" s="81" t="s">
        <v>654</v>
      </c>
      <c r="E57" s="68">
        <v>22</v>
      </c>
      <c r="F57" s="90">
        <v>7</v>
      </c>
      <c r="G57" s="91">
        <v>924</v>
      </c>
      <c r="H57" s="59">
        <v>79.833600000000004</v>
      </c>
      <c r="I57" s="60">
        <f t="shared" si="0"/>
        <v>719000</v>
      </c>
      <c r="J57" s="61" t="s">
        <v>14</v>
      </c>
      <c r="K57" s="62"/>
      <c r="L57" s="54"/>
    </row>
    <row r="58" spans="1:12" s="55" customFormat="1" ht="16.5" x14ac:dyDescent="0.35">
      <c r="A58" s="56">
        <v>51</v>
      </c>
      <c r="B58" s="57" t="s">
        <v>72</v>
      </c>
      <c r="C58" s="58" t="s">
        <v>48</v>
      </c>
      <c r="D58" s="81" t="s">
        <v>654</v>
      </c>
      <c r="E58" s="68">
        <v>2</v>
      </c>
      <c r="F58" s="90">
        <v>7</v>
      </c>
      <c r="G58" s="91">
        <v>1500</v>
      </c>
      <c r="H58" s="59">
        <v>129.60000000000002</v>
      </c>
      <c r="I58" s="60">
        <f t="shared" si="0"/>
        <v>1166000</v>
      </c>
      <c r="J58" s="61" t="s">
        <v>14</v>
      </c>
      <c r="K58" s="62"/>
      <c r="L58" s="54"/>
    </row>
    <row r="59" spans="1:12" s="55" customFormat="1" ht="16.5" x14ac:dyDescent="0.35">
      <c r="A59" s="56">
        <v>52</v>
      </c>
      <c r="B59" s="57" t="s">
        <v>73</v>
      </c>
      <c r="C59" s="58" t="s">
        <v>48</v>
      </c>
      <c r="D59" s="81" t="s">
        <v>654</v>
      </c>
      <c r="E59" s="68">
        <v>2</v>
      </c>
      <c r="F59" s="90">
        <v>7</v>
      </c>
      <c r="G59" s="91">
        <v>1000</v>
      </c>
      <c r="H59" s="59">
        <v>86.4</v>
      </c>
      <c r="I59" s="60">
        <f t="shared" si="0"/>
        <v>778000</v>
      </c>
      <c r="J59" s="61" t="s">
        <v>14</v>
      </c>
      <c r="K59" s="62"/>
      <c r="L59" s="54"/>
    </row>
    <row r="60" spans="1:12" s="55" customFormat="1" ht="16.5" x14ac:dyDescent="0.35">
      <c r="A60" s="56">
        <v>53</v>
      </c>
      <c r="B60" s="57" t="s">
        <v>74</v>
      </c>
      <c r="C60" s="58" t="s">
        <v>48</v>
      </c>
      <c r="D60" s="81" t="s">
        <v>654</v>
      </c>
      <c r="E60" s="68">
        <v>18</v>
      </c>
      <c r="F60" s="90">
        <v>2</v>
      </c>
      <c r="G60" s="91">
        <v>2751</v>
      </c>
      <c r="H60" s="59">
        <v>237.68639999999999</v>
      </c>
      <c r="I60" s="60">
        <f t="shared" si="0"/>
        <v>2139000</v>
      </c>
      <c r="J60" s="61" t="s">
        <v>14</v>
      </c>
      <c r="K60" s="62"/>
      <c r="L60" s="54"/>
    </row>
    <row r="61" spans="1:12" s="55" customFormat="1" ht="16.5" x14ac:dyDescent="0.35">
      <c r="A61" s="56">
        <v>54</v>
      </c>
      <c r="B61" s="57" t="s">
        <v>75</v>
      </c>
      <c r="C61" s="58" t="s">
        <v>48</v>
      </c>
      <c r="D61" s="81" t="s">
        <v>654</v>
      </c>
      <c r="E61" s="68">
        <v>2</v>
      </c>
      <c r="F61" s="90">
        <v>7</v>
      </c>
      <c r="G61" s="91">
        <v>1320</v>
      </c>
      <c r="H61" s="59">
        <v>114.04800000000002</v>
      </c>
      <c r="I61" s="60">
        <f t="shared" si="0"/>
        <v>1026000</v>
      </c>
      <c r="J61" s="61" t="s">
        <v>14</v>
      </c>
      <c r="K61" s="62"/>
      <c r="L61" s="54"/>
    </row>
    <row r="62" spans="1:12" s="55" customFormat="1" ht="16.5" x14ac:dyDescent="0.35">
      <c r="A62" s="56">
        <v>55</v>
      </c>
      <c r="B62" s="61" t="s">
        <v>76</v>
      </c>
      <c r="C62" s="64" t="s">
        <v>77</v>
      </c>
      <c r="D62" s="81" t="s">
        <v>654</v>
      </c>
      <c r="E62" s="68">
        <v>181</v>
      </c>
      <c r="F62" s="90">
        <v>7</v>
      </c>
      <c r="G62" s="91">
        <v>1077.9000000000001</v>
      </c>
      <c r="H62" s="59">
        <v>104.76</v>
      </c>
      <c r="I62" s="60">
        <f t="shared" si="0"/>
        <v>943000</v>
      </c>
      <c r="J62" s="61" t="s">
        <v>14</v>
      </c>
      <c r="K62" s="62"/>
      <c r="L62" s="54"/>
    </row>
    <row r="63" spans="1:12" s="55" customFormat="1" ht="16.5" x14ac:dyDescent="0.35">
      <c r="A63" s="56">
        <v>56</v>
      </c>
      <c r="B63" s="61" t="s">
        <v>78</v>
      </c>
      <c r="C63" s="64" t="s">
        <v>77</v>
      </c>
      <c r="D63" s="81" t="s">
        <v>654</v>
      </c>
      <c r="E63" s="68">
        <v>81</v>
      </c>
      <c r="F63" s="90">
        <v>8</v>
      </c>
      <c r="G63" s="91">
        <v>1750</v>
      </c>
      <c r="H63" s="59">
        <v>170.10000000000002</v>
      </c>
      <c r="I63" s="60">
        <f t="shared" si="0"/>
        <v>1531000</v>
      </c>
      <c r="J63" s="61" t="s">
        <v>14</v>
      </c>
      <c r="K63" s="62"/>
      <c r="L63" s="54"/>
    </row>
    <row r="64" spans="1:12" s="55" customFormat="1" ht="16.5" x14ac:dyDescent="0.35">
      <c r="A64" s="56">
        <v>57</v>
      </c>
      <c r="B64" s="61" t="s">
        <v>79</v>
      </c>
      <c r="C64" s="64" t="s">
        <v>77</v>
      </c>
      <c r="D64" s="81" t="s">
        <v>654</v>
      </c>
      <c r="E64" s="68">
        <v>168</v>
      </c>
      <c r="F64" s="90">
        <v>7</v>
      </c>
      <c r="G64" s="91">
        <v>926.7</v>
      </c>
      <c r="H64" s="59">
        <v>90.075240000000008</v>
      </c>
      <c r="I64" s="60">
        <f t="shared" si="0"/>
        <v>811000</v>
      </c>
      <c r="J64" s="61" t="s">
        <v>14</v>
      </c>
      <c r="K64" s="62"/>
      <c r="L64" s="54"/>
    </row>
    <row r="65" spans="1:12" s="55" customFormat="1" ht="16.5" x14ac:dyDescent="0.35">
      <c r="A65" s="56">
        <v>58</v>
      </c>
      <c r="B65" s="61" t="s">
        <v>80</v>
      </c>
      <c r="C65" s="64" t="s">
        <v>77</v>
      </c>
      <c r="D65" s="81" t="s">
        <v>654</v>
      </c>
      <c r="E65" s="68">
        <v>167</v>
      </c>
      <c r="F65" s="90">
        <v>7</v>
      </c>
      <c r="G65" s="91">
        <v>2602.1</v>
      </c>
      <c r="H65" s="59">
        <v>252.92412000000002</v>
      </c>
      <c r="I65" s="60">
        <f t="shared" si="0"/>
        <v>2276000</v>
      </c>
      <c r="J65" s="61" t="s">
        <v>14</v>
      </c>
      <c r="K65" s="62"/>
      <c r="L65" s="54"/>
    </row>
    <row r="66" spans="1:12" s="55" customFormat="1" ht="16.5" x14ac:dyDescent="0.35">
      <c r="A66" s="56">
        <v>59</v>
      </c>
      <c r="B66" s="61" t="s">
        <v>80</v>
      </c>
      <c r="C66" s="64" t="s">
        <v>77</v>
      </c>
      <c r="D66" s="81" t="s">
        <v>654</v>
      </c>
      <c r="E66" s="68">
        <v>167</v>
      </c>
      <c r="F66" s="90">
        <v>7</v>
      </c>
      <c r="G66" s="91">
        <v>1102.5999999999999</v>
      </c>
      <c r="H66" s="59">
        <v>107.17272</v>
      </c>
      <c r="I66" s="60">
        <f t="shared" si="0"/>
        <v>965000</v>
      </c>
      <c r="J66" s="61" t="s">
        <v>14</v>
      </c>
      <c r="K66" s="62"/>
      <c r="L66" s="54"/>
    </row>
    <row r="67" spans="1:12" s="55" customFormat="1" ht="16.5" x14ac:dyDescent="0.35">
      <c r="A67" s="56">
        <v>60</v>
      </c>
      <c r="B67" s="61" t="s">
        <v>81</v>
      </c>
      <c r="C67" s="64" t="s">
        <v>77</v>
      </c>
      <c r="D67" s="81" t="s">
        <v>654</v>
      </c>
      <c r="E67" s="68">
        <v>19</v>
      </c>
      <c r="F67" s="90">
        <v>8</v>
      </c>
      <c r="G67" s="91">
        <v>2500</v>
      </c>
      <c r="H67" s="59">
        <v>324</v>
      </c>
      <c r="I67" s="60">
        <f t="shared" si="0"/>
        <v>2916000</v>
      </c>
      <c r="J67" s="61" t="s">
        <v>14</v>
      </c>
      <c r="K67" s="62"/>
      <c r="L67" s="54"/>
    </row>
    <row r="68" spans="1:12" s="55" customFormat="1" ht="16.5" x14ac:dyDescent="0.35">
      <c r="A68" s="56">
        <v>61</v>
      </c>
      <c r="B68" s="61" t="s">
        <v>82</v>
      </c>
      <c r="C68" s="64" t="s">
        <v>77</v>
      </c>
      <c r="D68" s="81" t="s">
        <v>654</v>
      </c>
      <c r="E68" s="68">
        <v>81</v>
      </c>
      <c r="F68" s="90">
        <v>8</v>
      </c>
      <c r="G68" s="91">
        <v>1250</v>
      </c>
      <c r="H68" s="59">
        <v>121.50000000000001</v>
      </c>
      <c r="I68" s="60">
        <f t="shared" si="0"/>
        <v>1094000</v>
      </c>
      <c r="J68" s="61" t="s">
        <v>14</v>
      </c>
      <c r="K68" s="62"/>
      <c r="L68" s="54"/>
    </row>
    <row r="69" spans="1:12" s="55" customFormat="1" ht="16.5" x14ac:dyDescent="0.35">
      <c r="A69" s="56">
        <v>62</v>
      </c>
      <c r="B69" s="63" t="s">
        <v>83</v>
      </c>
      <c r="C69" s="64" t="s">
        <v>84</v>
      </c>
      <c r="D69" s="81" t="s">
        <v>654</v>
      </c>
      <c r="E69" s="68">
        <v>242</v>
      </c>
      <c r="F69" s="90">
        <v>10</v>
      </c>
      <c r="G69" s="91">
        <v>1861.1</v>
      </c>
      <c r="H69" s="59">
        <v>140.69916000000001</v>
      </c>
      <c r="I69" s="60">
        <f t="shared" si="0"/>
        <v>1266000</v>
      </c>
      <c r="J69" s="61" t="s">
        <v>14</v>
      </c>
      <c r="K69" s="62"/>
      <c r="L69" s="54"/>
    </row>
    <row r="70" spans="1:12" s="55" customFormat="1" ht="16.5" x14ac:dyDescent="0.35">
      <c r="A70" s="56">
        <v>63</v>
      </c>
      <c r="B70" s="63" t="s">
        <v>86</v>
      </c>
      <c r="C70" s="64" t="s">
        <v>84</v>
      </c>
      <c r="D70" s="68" t="s">
        <v>655</v>
      </c>
      <c r="E70" s="68">
        <v>27</v>
      </c>
      <c r="F70" s="90">
        <v>10</v>
      </c>
      <c r="G70" s="91">
        <v>1500</v>
      </c>
      <c r="H70" s="59">
        <v>97.2</v>
      </c>
      <c r="I70" s="60">
        <f t="shared" si="0"/>
        <v>875000</v>
      </c>
      <c r="J70" s="61" t="s">
        <v>14</v>
      </c>
      <c r="K70" s="62"/>
      <c r="L70" s="54"/>
    </row>
    <row r="71" spans="1:12" s="55" customFormat="1" ht="16.5" x14ac:dyDescent="0.35">
      <c r="A71" s="56">
        <v>64</v>
      </c>
      <c r="B71" s="63" t="s">
        <v>88</v>
      </c>
      <c r="C71" s="64" t="s">
        <v>84</v>
      </c>
      <c r="D71" s="68" t="s">
        <v>655</v>
      </c>
      <c r="E71" s="68">
        <v>2</v>
      </c>
      <c r="F71" s="90">
        <v>5</v>
      </c>
      <c r="G71" s="91">
        <v>1000</v>
      </c>
      <c r="H71" s="59">
        <v>75.600000000000009</v>
      </c>
      <c r="I71" s="60">
        <f t="shared" si="0"/>
        <v>680000</v>
      </c>
      <c r="J71" s="61" t="s">
        <v>14</v>
      </c>
      <c r="K71" s="62"/>
      <c r="L71" s="54"/>
    </row>
    <row r="72" spans="1:12" s="55" customFormat="1" ht="16.5" x14ac:dyDescent="0.35">
      <c r="A72" s="56">
        <v>65</v>
      </c>
      <c r="B72" s="63" t="s">
        <v>89</v>
      </c>
      <c r="C72" s="64" t="s">
        <v>84</v>
      </c>
      <c r="D72" s="68" t="s">
        <v>655</v>
      </c>
      <c r="E72" s="68">
        <v>2</v>
      </c>
      <c r="F72" s="90">
        <v>5</v>
      </c>
      <c r="G72" s="91">
        <v>6659.6</v>
      </c>
      <c r="H72" s="59">
        <v>215.77104000000003</v>
      </c>
      <c r="I72" s="60">
        <f t="shared" si="0"/>
        <v>1942000</v>
      </c>
      <c r="J72" s="61" t="s">
        <v>14</v>
      </c>
      <c r="K72" s="62"/>
      <c r="L72" s="54"/>
    </row>
    <row r="73" spans="1:12" s="55" customFormat="1" ht="16.5" x14ac:dyDescent="0.35">
      <c r="A73" s="56">
        <v>66</v>
      </c>
      <c r="B73" s="63" t="s">
        <v>91</v>
      </c>
      <c r="C73" s="64" t="s">
        <v>84</v>
      </c>
      <c r="D73" s="68" t="s">
        <v>655</v>
      </c>
      <c r="E73" s="68">
        <v>20</v>
      </c>
      <c r="F73" s="90">
        <v>5</v>
      </c>
      <c r="G73" s="91">
        <v>3750</v>
      </c>
      <c r="H73" s="59">
        <v>202.5</v>
      </c>
      <c r="I73" s="60">
        <f t="shared" ref="I73:I136" si="1">ROUND(H73*9000,-3)</f>
        <v>1823000</v>
      </c>
      <c r="J73" s="61" t="s">
        <v>14</v>
      </c>
      <c r="K73" s="62"/>
      <c r="L73" s="54"/>
    </row>
    <row r="74" spans="1:12" s="55" customFormat="1" ht="35.5" customHeight="1" x14ac:dyDescent="0.35">
      <c r="A74" s="56">
        <v>67</v>
      </c>
      <c r="B74" s="65" t="s">
        <v>92</v>
      </c>
      <c r="C74" s="64" t="s">
        <v>84</v>
      </c>
      <c r="D74" s="68" t="s">
        <v>655</v>
      </c>
      <c r="E74" s="68" t="s">
        <v>93</v>
      </c>
      <c r="F74" s="90" t="s">
        <v>94</v>
      </c>
      <c r="G74" s="91">
        <v>1604</v>
      </c>
      <c r="H74" s="59">
        <v>103.93920000000001</v>
      </c>
      <c r="I74" s="60">
        <f t="shared" si="1"/>
        <v>935000</v>
      </c>
      <c r="J74" s="61" t="s">
        <v>14</v>
      </c>
      <c r="K74" s="62"/>
      <c r="L74" s="54"/>
    </row>
    <row r="75" spans="1:12" s="55" customFormat="1" ht="16.5" x14ac:dyDescent="0.35">
      <c r="A75" s="56">
        <v>68</v>
      </c>
      <c r="B75" s="65" t="s">
        <v>99</v>
      </c>
      <c r="C75" s="64" t="s">
        <v>84</v>
      </c>
      <c r="D75" s="68" t="s">
        <v>654</v>
      </c>
      <c r="E75" s="68" t="s">
        <v>100</v>
      </c>
      <c r="F75" s="90"/>
      <c r="G75" s="91">
        <v>2592</v>
      </c>
      <c r="H75" s="59">
        <v>223.94880000000003</v>
      </c>
      <c r="I75" s="60">
        <f t="shared" si="1"/>
        <v>2016000</v>
      </c>
      <c r="J75" s="61" t="s">
        <v>14</v>
      </c>
      <c r="K75" s="62"/>
      <c r="L75" s="54"/>
    </row>
    <row r="76" spans="1:12" s="55" customFormat="1" ht="16.5" x14ac:dyDescent="0.35">
      <c r="A76" s="56">
        <v>69</v>
      </c>
      <c r="B76" s="65" t="s">
        <v>101</v>
      </c>
      <c r="C76" s="64" t="s">
        <v>84</v>
      </c>
      <c r="D76" s="68" t="s">
        <v>654</v>
      </c>
      <c r="E76" s="68" t="s">
        <v>102</v>
      </c>
      <c r="F76" s="90" t="s">
        <v>94</v>
      </c>
      <c r="G76" s="91">
        <v>3261.7</v>
      </c>
      <c r="H76" s="59">
        <v>126.82267200000003</v>
      </c>
      <c r="I76" s="60">
        <f t="shared" si="1"/>
        <v>1141000</v>
      </c>
      <c r="J76" s="61" t="s">
        <v>14</v>
      </c>
      <c r="K76" s="62"/>
      <c r="L76" s="54"/>
    </row>
    <row r="77" spans="1:12" s="55" customFormat="1" ht="16.5" x14ac:dyDescent="0.35">
      <c r="A77" s="56">
        <v>70</v>
      </c>
      <c r="B77" s="65" t="s">
        <v>103</v>
      </c>
      <c r="C77" s="64" t="s">
        <v>84</v>
      </c>
      <c r="D77" s="68" t="s">
        <v>654</v>
      </c>
      <c r="E77" s="68" t="s">
        <v>104</v>
      </c>
      <c r="F77" s="90" t="s">
        <v>94</v>
      </c>
      <c r="G77" s="91">
        <v>4748.3999999999996</v>
      </c>
      <c r="H77" s="59">
        <v>410.26175999999998</v>
      </c>
      <c r="I77" s="60">
        <f t="shared" si="1"/>
        <v>3692000</v>
      </c>
      <c r="J77" s="61" t="s">
        <v>14</v>
      </c>
      <c r="K77" s="62"/>
      <c r="L77" s="54"/>
    </row>
    <row r="78" spans="1:12" s="55" customFormat="1" ht="16.5" x14ac:dyDescent="0.35">
      <c r="A78" s="56">
        <v>71</v>
      </c>
      <c r="B78" s="65" t="s">
        <v>105</v>
      </c>
      <c r="C78" s="64" t="s">
        <v>84</v>
      </c>
      <c r="D78" s="68" t="s">
        <v>654</v>
      </c>
      <c r="E78" s="68" t="s">
        <v>106</v>
      </c>
      <c r="F78" s="90" t="s">
        <v>94</v>
      </c>
      <c r="G78" s="91">
        <v>1100</v>
      </c>
      <c r="H78" s="59">
        <v>95.04</v>
      </c>
      <c r="I78" s="60">
        <f t="shared" si="1"/>
        <v>855000</v>
      </c>
      <c r="J78" s="61" t="s">
        <v>14</v>
      </c>
      <c r="K78" s="62"/>
      <c r="L78" s="54"/>
    </row>
    <row r="79" spans="1:12" s="55" customFormat="1" ht="16.5" x14ac:dyDescent="0.35">
      <c r="A79" s="56">
        <v>72</v>
      </c>
      <c r="B79" s="65" t="s">
        <v>109</v>
      </c>
      <c r="C79" s="64" t="s">
        <v>84</v>
      </c>
      <c r="D79" s="68" t="s">
        <v>655</v>
      </c>
      <c r="E79" s="68" t="s">
        <v>110</v>
      </c>
      <c r="F79" s="90" t="s">
        <v>111</v>
      </c>
      <c r="G79" s="91">
        <v>2000</v>
      </c>
      <c r="H79" s="59">
        <v>151.20000000000002</v>
      </c>
      <c r="I79" s="60">
        <f t="shared" si="1"/>
        <v>1361000</v>
      </c>
      <c r="J79" s="61" t="s">
        <v>14</v>
      </c>
      <c r="K79" s="62"/>
      <c r="L79" s="54"/>
    </row>
    <row r="80" spans="1:12" s="66" customFormat="1" ht="16.5" x14ac:dyDescent="0.35">
      <c r="A80" s="56">
        <v>73</v>
      </c>
      <c r="B80" s="57" t="s">
        <v>112</v>
      </c>
      <c r="C80" s="58" t="s">
        <v>113</v>
      </c>
      <c r="D80" s="68" t="s">
        <v>655</v>
      </c>
      <c r="E80" s="68">
        <v>60</v>
      </c>
      <c r="F80" s="90">
        <v>21</v>
      </c>
      <c r="G80" s="91">
        <v>8322.1</v>
      </c>
      <c r="H80" s="59">
        <v>719.02944000000002</v>
      </c>
      <c r="I80" s="60">
        <f t="shared" si="1"/>
        <v>6471000</v>
      </c>
      <c r="J80" s="61" t="s">
        <v>14</v>
      </c>
      <c r="K80" s="62"/>
      <c r="L80" s="54"/>
    </row>
    <row r="81" spans="1:12" s="66" customFormat="1" ht="16.5" x14ac:dyDescent="0.35">
      <c r="A81" s="56">
        <v>74</v>
      </c>
      <c r="B81" s="57" t="s">
        <v>114</v>
      </c>
      <c r="C81" s="58" t="s">
        <v>113</v>
      </c>
      <c r="D81" s="68" t="s">
        <v>655</v>
      </c>
      <c r="E81" s="68">
        <v>60</v>
      </c>
      <c r="F81" s="90">
        <v>21</v>
      </c>
      <c r="G81" s="91">
        <v>8166.8</v>
      </c>
      <c r="H81" s="59">
        <v>705.61152000000016</v>
      </c>
      <c r="I81" s="60">
        <f t="shared" si="1"/>
        <v>6351000</v>
      </c>
      <c r="J81" s="61" t="s">
        <v>14</v>
      </c>
      <c r="K81" s="62"/>
      <c r="L81" s="54"/>
    </row>
    <row r="82" spans="1:12" s="66" customFormat="1" ht="16.5" x14ac:dyDescent="0.35">
      <c r="A82" s="56">
        <v>75</v>
      </c>
      <c r="B82" s="57" t="s">
        <v>115</v>
      </c>
      <c r="C82" s="58" t="s">
        <v>113</v>
      </c>
      <c r="D82" s="81" t="s">
        <v>654</v>
      </c>
      <c r="E82" s="68">
        <v>234</v>
      </c>
      <c r="F82" s="90">
        <v>21</v>
      </c>
      <c r="G82" s="91">
        <v>1000</v>
      </c>
      <c r="H82" s="59">
        <v>54</v>
      </c>
      <c r="I82" s="60">
        <f t="shared" si="1"/>
        <v>486000</v>
      </c>
      <c r="J82" s="61" t="s">
        <v>14</v>
      </c>
      <c r="K82" s="62"/>
      <c r="L82" s="54"/>
    </row>
    <row r="83" spans="1:12" s="55" customFormat="1" ht="16.5" x14ac:dyDescent="0.35">
      <c r="A83" s="56">
        <v>76</v>
      </c>
      <c r="B83" s="57" t="s">
        <v>118</v>
      </c>
      <c r="C83" s="58" t="s">
        <v>117</v>
      </c>
      <c r="D83" s="81" t="s">
        <v>654</v>
      </c>
      <c r="E83" s="68">
        <v>101</v>
      </c>
      <c r="F83" s="90">
        <v>19</v>
      </c>
      <c r="G83" s="91">
        <f>1200-568</f>
        <v>632</v>
      </c>
      <c r="H83" s="59">
        <v>40.953600000000002</v>
      </c>
      <c r="I83" s="60">
        <f t="shared" si="1"/>
        <v>369000</v>
      </c>
      <c r="J83" s="61" t="s">
        <v>14</v>
      </c>
      <c r="K83" s="62"/>
      <c r="L83" s="54"/>
    </row>
    <row r="84" spans="1:12" s="55" customFormat="1" ht="16.5" x14ac:dyDescent="0.35">
      <c r="A84" s="56">
        <v>77</v>
      </c>
      <c r="B84" s="57" t="s">
        <v>119</v>
      </c>
      <c r="C84" s="58" t="s">
        <v>117</v>
      </c>
      <c r="D84" s="81" t="s">
        <v>655</v>
      </c>
      <c r="E84" s="68">
        <v>225</v>
      </c>
      <c r="F84" s="90">
        <v>16</v>
      </c>
      <c r="G84" s="91">
        <v>8167</v>
      </c>
      <c r="H84" s="59">
        <v>705.62880000000007</v>
      </c>
      <c r="I84" s="60">
        <f t="shared" si="1"/>
        <v>6351000</v>
      </c>
      <c r="J84" s="61" t="s">
        <v>14</v>
      </c>
      <c r="K84" s="62"/>
      <c r="L84" s="54"/>
    </row>
    <row r="85" spans="1:12" s="55" customFormat="1" ht="16.5" x14ac:dyDescent="0.35">
      <c r="A85" s="56">
        <v>78</v>
      </c>
      <c r="B85" s="57" t="s">
        <v>122</v>
      </c>
      <c r="C85" s="58" t="s">
        <v>117</v>
      </c>
      <c r="D85" s="81" t="s">
        <v>654</v>
      </c>
      <c r="E85" s="68">
        <v>319</v>
      </c>
      <c r="F85" s="90">
        <v>18</v>
      </c>
      <c r="G85" s="91">
        <f>2374.7-290.7</f>
        <v>2084</v>
      </c>
      <c r="H85" s="59">
        <v>180.05760000000001</v>
      </c>
      <c r="I85" s="60">
        <f t="shared" si="1"/>
        <v>1621000</v>
      </c>
      <c r="J85" s="61" t="s">
        <v>14</v>
      </c>
      <c r="K85" s="62"/>
      <c r="L85" s="54"/>
    </row>
    <row r="86" spans="1:12" s="55" customFormat="1" ht="16.5" x14ac:dyDescent="0.35">
      <c r="A86" s="56">
        <v>79</v>
      </c>
      <c r="B86" s="57" t="s">
        <v>123</v>
      </c>
      <c r="C86" s="58" t="s">
        <v>117</v>
      </c>
      <c r="D86" s="81" t="s">
        <v>654</v>
      </c>
      <c r="E86" s="68">
        <v>67</v>
      </c>
      <c r="F86" s="90">
        <v>19</v>
      </c>
      <c r="G86" s="91">
        <v>1250</v>
      </c>
      <c r="H86" s="59">
        <v>81</v>
      </c>
      <c r="I86" s="60">
        <f t="shared" si="1"/>
        <v>729000</v>
      </c>
      <c r="J86" s="61" t="s">
        <v>14</v>
      </c>
      <c r="K86" s="62"/>
      <c r="L86" s="54"/>
    </row>
    <row r="87" spans="1:12" s="55" customFormat="1" ht="16.5" x14ac:dyDescent="0.35">
      <c r="A87" s="56">
        <v>80</v>
      </c>
      <c r="B87" s="57" t="s">
        <v>124</v>
      </c>
      <c r="C87" s="58" t="s">
        <v>117</v>
      </c>
      <c r="D87" s="81" t="s">
        <v>654</v>
      </c>
      <c r="E87" s="68">
        <v>27</v>
      </c>
      <c r="F87" s="90">
        <v>23</v>
      </c>
      <c r="G87" s="91">
        <v>4180</v>
      </c>
      <c r="H87" s="59">
        <v>451.44000000000005</v>
      </c>
      <c r="I87" s="60">
        <f t="shared" si="1"/>
        <v>4063000</v>
      </c>
      <c r="J87" s="61" t="s">
        <v>14</v>
      </c>
      <c r="K87" s="62"/>
      <c r="L87" s="54"/>
    </row>
    <row r="88" spans="1:12" s="55" customFormat="1" ht="16.5" x14ac:dyDescent="0.35">
      <c r="A88" s="56">
        <v>81</v>
      </c>
      <c r="B88" s="57" t="s">
        <v>125</v>
      </c>
      <c r="C88" s="58" t="s">
        <v>117</v>
      </c>
      <c r="D88" s="81" t="s">
        <v>654</v>
      </c>
      <c r="E88" s="68">
        <v>514</v>
      </c>
      <c r="F88" s="90">
        <v>24</v>
      </c>
      <c r="G88" s="91">
        <f>2200-246</f>
        <v>1954</v>
      </c>
      <c r="H88" s="59">
        <v>168.82560000000001</v>
      </c>
      <c r="I88" s="60">
        <f t="shared" si="1"/>
        <v>1519000</v>
      </c>
      <c r="J88" s="61" t="s">
        <v>14</v>
      </c>
      <c r="K88" s="62"/>
      <c r="L88" s="54"/>
    </row>
    <row r="89" spans="1:12" s="55" customFormat="1" ht="16.5" x14ac:dyDescent="0.35">
      <c r="A89" s="56">
        <v>82</v>
      </c>
      <c r="B89" s="57" t="s">
        <v>126</v>
      </c>
      <c r="C89" s="58" t="s">
        <v>117</v>
      </c>
      <c r="D89" s="81" t="s">
        <v>654</v>
      </c>
      <c r="E89" s="68">
        <v>67</v>
      </c>
      <c r="F89" s="90">
        <v>19</v>
      </c>
      <c r="G89" s="91">
        <v>1368.9</v>
      </c>
      <c r="H89" s="59">
        <v>118.27296000000001</v>
      </c>
      <c r="I89" s="60">
        <f t="shared" si="1"/>
        <v>1064000</v>
      </c>
      <c r="J89" s="61" t="s">
        <v>14</v>
      </c>
      <c r="K89" s="62"/>
      <c r="L89" s="54"/>
    </row>
    <row r="90" spans="1:12" s="55" customFormat="1" ht="16.5" x14ac:dyDescent="0.35">
      <c r="A90" s="56">
        <v>83</v>
      </c>
      <c r="B90" s="57" t="s">
        <v>127</v>
      </c>
      <c r="C90" s="58" t="s">
        <v>117</v>
      </c>
      <c r="D90" s="81" t="s">
        <v>654</v>
      </c>
      <c r="E90" s="68">
        <v>221</v>
      </c>
      <c r="F90" s="90">
        <v>18</v>
      </c>
      <c r="G90" s="91">
        <v>19603.3</v>
      </c>
      <c r="H90" s="59">
        <v>2540.5876800000005</v>
      </c>
      <c r="I90" s="60">
        <f t="shared" si="1"/>
        <v>22865000</v>
      </c>
      <c r="J90" s="61" t="s">
        <v>14</v>
      </c>
      <c r="K90" s="62"/>
      <c r="L90" s="54"/>
    </row>
    <row r="91" spans="1:12" s="55" customFormat="1" ht="16.5" x14ac:dyDescent="0.35">
      <c r="A91" s="56">
        <v>84</v>
      </c>
      <c r="B91" s="57" t="s">
        <v>128</v>
      </c>
      <c r="C91" s="58" t="s">
        <v>117</v>
      </c>
      <c r="D91" s="81" t="s">
        <v>654</v>
      </c>
      <c r="E91" s="68">
        <v>134</v>
      </c>
      <c r="F91" s="90">
        <v>19</v>
      </c>
      <c r="G91" s="91">
        <f>532+2877</f>
        <v>3409</v>
      </c>
      <c r="H91" s="59">
        <v>220.9032</v>
      </c>
      <c r="I91" s="60">
        <f t="shared" si="1"/>
        <v>1988000</v>
      </c>
      <c r="J91" s="61" t="s">
        <v>14</v>
      </c>
      <c r="K91" s="62"/>
      <c r="L91" s="54"/>
    </row>
    <row r="92" spans="1:12" s="55" customFormat="1" ht="16.5" x14ac:dyDescent="0.35">
      <c r="A92" s="56">
        <v>85</v>
      </c>
      <c r="B92" s="57" t="s">
        <v>128</v>
      </c>
      <c r="C92" s="58" t="s">
        <v>117</v>
      </c>
      <c r="D92" s="81" t="s">
        <v>654</v>
      </c>
      <c r="E92" s="68">
        <v>134</v>
      </c>
      <c r="F92" s="90">
        <v>19</v>
      </c>
      <c r="G92" s="91">
        <v>4000</v>
      </c>
      <c r="H92" s="59">
        <v>302.40000000000003</v>
      </c>
      <c r="I92" s="60">
        <f t="shared" si="1"/>
        <v>2722000</v>
      </c>
      <c r="J92" s="61" t="s">
        <v>14</v>
      </c>
      <c r="K92" s="62"/>
      <c r="L92" s="54"/>
    </row>
    <row r="93" spans="1:12" s="55" customFormat="1" ht="16.5" x14ac:dyDescent="0.35">
      <c r="A93" s="56">
        <v>86</v>
      </c>
      <c r="B93" s="57" t="s">
        <v>130</v>
      </c>
      <c r="C93" s="58" t="s">
        <v>117</v>
      </c>
      <c r="D93" s="81" t="s">
        <v>654</v>
      </c>
      <c r="E93" s="68">
        <v>111</v>
      </c>
      <c r="F93" s="90">
        <v>19</v>
      </c>
      <c r="G93" s="91">
        <v>7174.5</v>
      </c>
      <c r="H93" s="59">
        <v>464.9076</v>
      </c>
      <c r="I93" s="60">
        <f t="shared" si="1"/>
        <v>4184000</v>
      </c>
      <c r="J93" s="61" t="s">
        <v>14</v>
      </c>
      <c r="K93" s="62"/>
      <c r="L93" s="54"/>
    </row>
    <row r="94" spans="1:12" s="55" customFormat="1" ht="16.5" x14ac:dyDescent="0.35">
      <c r="A94" s="56">
        <v>87</v>
      </c>
      <c r="B94" s="57" t="s">
        <v>131</v>
      </c>
      <c r="C94" s="58" t="s">
        <v>117</v>
      </c>
      <c r="D94" s="81" t="s">
        <v>654</v>
      </c>
      <c r="E94" s="68">
        <v>111</v>
      </c>
      <c r="F94" s="90">
        <v>19</v>
      </c>
      <c r="G94" s="91">
        <v>2000</v>
      </c>
      <c r="H94" s="59">
        <v>129.60000000000002</v>
      </c>
      <c r="I94" s="60">
        <f t="shared" si="1"/>
        <v>1166000</v>
      </c>
      <c r="J94" s="61" t="s">
        <v>14</v>
      </c>
      <c r="K94" s="62"/>
      <c r="L94" s="54"/>
    </row>
    <row r="95" spans="1:12" s="55" customFormat="1" ht="16.5" x14ac:dyDescent="0.35">
      <c r="A95" s="56">
        <v>88</v>
      </c>
      <c r="B95" s="57" t="s">
        <v>132</v>
      </c>
      <c r="C95" s="58" t="s">
        <v>117</v>
      </c>
      <c r="D95" s="81" t="s">
        <v>654</v>
      </c>
      <c r="E95" s="68">
        <v>134</v>
      </c>
      <c r="F95" s="90">
        <v>19</v>
      </c>
      <c r="G95" s="91">
        <v>2840</v>
      </c>
      <c r="H95" s="59">
        <v>153.36000000000001</v>
      </c>
      <c r="I95" s="60">
        <f t="shared" si="1"/>
        <v>1380000</v>
      </c>
      <c r="J95" s="61" t="s">
        <v>14</v>
      </c>
      <c r="K95" s="62"/>
      <c r="L95" s="54"/>
    </row>
    <row r="96" spans="1:12" s="55" customFormat="1" ht="16.5" x14ac:dyDescent="0.35">
      <c r="A96" s="56">
        <v>89</v>
      </c>
      <c r="B96" s="57" t="s">
        <v>22</v>
      </c>
      <c r="C96" s="58" t="s">
        <v>117</v>
      </c>
      <c r="D96" s="81" t="s">
        <v>656</v>
      </c>
      <c r="E96" s="68" t="s">
        <v>133</v>
      </c>
      <c r="F96" s="90">
        <v>19</v>
      </c>
      <c r="G96" s="91">
        <v>1759</v>
      </c>
      <c r="H96" s="59">
        <v>170.97480000000002</v>
      </c>
      <c r="I96" s="60">
        <f t="shared" si="1"/>
        <v>1539000</v>
      </c>
      <c r="J96" s="61" t="s">
        <v>14</v>
      </c>
      <c r="K96" s="62"/>
      <c r="L96" s="54"/>
    </row>
    <row r="97" spans="1:12" s="55" customFormat="1" ht="16.5" x14ac:dyDescent="0.35">
      <c r="A97" s="56">
        <v>90</v>
      </c>
      <c r="B97" s="61" t="s">
        <v>134</v>
      </c>
      <c r="C97" s="58" t="s">
        <v>117</v>
      </c>
      <c r="D97" s="81" t="s">
        <v>655</v>
      </c>
      <c r="E97" s="68">
        <v>11</v>
      </c>
      <c r="F97" s="90">
        <v>24</v>
      </c>
      <c r="G97" s="91">
        <v>5000</v>
      </c>
      <c r="H97" s="59">
        <v>648</v>
      </c>
      <c r="I97" s="60">
        <f t="shared" si="1"/>
        <v>5832000</v>
      </c>
      <c r="J97" s="61" t="s">
        <v>14</v>
      </c>
      <c r="K97" s="62"/>
      <c r="L97" s="54"/>
    </row>
    <row r="98" spans="1:12" s="55" customFormat="1" ht="16.5" x14ac:dyDescent="0.35">
      <c r="A98" s="56">
        <v>91</v>
      </c>
      <c r="B98" s="57" t="s">
        <v>135</v>
      </c>
      <c r="C98" s="58" t="s">
        <v>117</v>
      </c>
      <c r="D98" s="81" t="s">
        <v>656</v>
      </c>
      <c r="E98" s="68" t="s">
        <v>136</v>
      </c>
      <c r="F98" s="90">
        <v>19</v>
      </c>
      <c r="G98" s="91">
        <v>2131</v>
      </c>
      <c r="H98" s="59">
        <v>138.08879999999999</v>
      </c>
      <c r="I98" s="60">
        <f t="shared" si="1"/>
        <v>1243000</v>
      </c>
      <c r="J98" s="61" t="s">
        <v>14</v>
      </c>
      <c r="K98" s="62"/>
      <c r="L98" s="54"/>
    </row>
    <row r="99" spans="1:12" s="55" customFormat="1" ht="16.5" x14ac:dyDescent="0.35">
      <c r="A99" s="56">
        <v>92</v>
      </c>
      <c r="B99" s="57" t="s">
        <v>137</v>
      </c>
      <c r="C99" s="58" t="s">
        <v>117</v>
      </c>
      <c r="D99" s="81" t="s">
        <v>654</v>
      </c>
      <c r="E99" s="68">
        <v>134</v>
      </c>
      <c r="F99" s="90">
        <v>19</v>
      </c>
      <c r="G99" s="91">
        <v>700</v>
      </c>
      <c r="H99" s="59">
        <v>45.36</v>
      </c>
      <c r="I99" s="60">
        <f t="shared" si="1"/>
        <v>408000</v>
      </c>
      <c r="J99" s="61" t="s">
        <v>14</v>
      </c>
      <c r="K99" s="62"/>
      <c r="L99" s="54"/>
    </row>
    <row r="100" spans="1:12" s="55" customFormat="1" ht="16.5" x14ac:dyDescent="0.35">
      <c r="A100" s="56">
        <v>93</v>
      </c>
      <c r="B100" s="57" t="s">
        <v>138</v>
      </c>
      <c r="C100" s="58" t="s">
        <v>117</v>
      </c>
      <c r="D100" s="81" t="s">
        <v>654</v>
      </c>
      <c r="E100" s="68">
        <v>19</v>
      </c>
      <c r="F100" s="90">
        <v>101</v>
      </c>
      <c r="G100" s="91">
        <v>3281</v>
      </c>
      <c r="H100" s="59">
        <v>212.6088</v>
      </c>
      <c r="I100" s="60">
        <f t="shared" si="1"/>
        <v>1913000</v>
      </c>
      <c r="J100" s="61" t="s">
        <v>14</v>
      </c>
      <c r="K100" s="62"/>
      <c r="L100" s="54"/>
    </row>
    <row r="101" spans="1:12" s="55" customFormat="1" ht="16.5" x14ac:dyDescent="0.35">
      <c r="A101" s="56">
        <v>94</v>
      </c>
      <c r="B101" s="57" t="s">
        <v>139</v>
      </c>
      <c r="C101" s="58" t="s">
        <v>140</v>
      </c>
      <c r="D101" s="81" t="s">
        <v>655</v>
      </c>
      <c r="E101" s="68">
        <v>134</v>
      </c>
      <c r="F101" s="90">
        <v>17</v>
      </c>
      <c r="G101" s="91">
        <v>3833</v>
      </c>
      <c r="H101" s="59">
        <v>331.18848000000003</v>
      </c>
      <c r="I101" s="60">
        <f t="shared" si="1"/>
        <v>2981000</v>
      </c>
      <c r="J101" s="61" t="s">
        <v>14</v>
      </c>
      <c r="K101" s="62"/>
      <c r="L101" s="54"/>
    </row>
    <row r="102" spans="1:12" s="55" customFormat="1" ht="16.5" x14ac:dyDescent="0.35">
      <c r="A102" s="56">
        <v>95</v>
      </c>
      <c r="B102" s="57" t="s">
        <v>141</v>
      </c>
      <c r="C102" s="58" t="s">
        <v>140</v>
      </c>
      <c r="D102" s="81" t="s">
        <v>654</v>
      </c>
      <c r="E102" s="68">
        <v>182</v>
      </c>
      <c r="F102" s="90">
        <v>18</v>
      </c>
      <c r="G102" s="91">
        <v>11000</v>
      </c>
      <c r="H102" s="59">
        <v>1425.6000000000001</v>
      </c>
      <c r="I102" s="60">
        <f t="shared" si="1"/>
        <v>12830000</v>
      </c>
      <c r="J102" s="61" t="s">
        <v>14</v>
      </c>
      <c r="K102" s="62"/>
      <c r="L102" s="54"/>
    </row>
    <row r="103" spans="1:12" s="55" customFormat="1" ht="16.5" x14ac:dyDescent="0.35">
      <c r="A103" s="56">
        <v>96</v>
      </c>
      <c r="B103" s="57" t="s">
        <v>142</v>
      </c>
      <c r="C103" s="58" t="s">
        <v>140</v>
      </c>
      <c r="D103" s="81" t="s">
        <v>655</v>
      </c>
      <c r="E103" s="68">
        <v>200</v>
      </c>
      <c r="F103" s="90">
        <v>16</v>
      </c>
      <c r="G103" s="91">
        <v>1250</v>
      </c>
      <c r="H103" s="59">
        <v>108</v>
      </c>
      <c r="I103" s="60">
        <f t="shared" si="1"/>
        <v>972000</v>
      </c>
      <c r="J103" s="61" t="s">
        <v>14</v>
      </c>
      <c r="K103" s="62"/>
      <c r="L103" s="54"/>
    </row>
    <row r="104" spans="1:12" s="55" customFormat="1" ht="16.5" x14ac:dyDescent="0.35">
      <c r="A104" s="56">
        <v>97</v>
      </c>
      <c r="B104" s="57" t="s">
        <v>144</v>
      </c>
      <c r="C104" s="58" t="s">
        <v>140</v>
      </c>
      <c r="D104" s="81" t="s">
        <v>655</v>
      </c>
      <c r="E104" s="68">
        <v>134</v>
      </c>
      <c r="F104" s="90">
        <v>17</v>
      </c>
      <c r="G104" s="91">
        <v>2500</v>
      </c>
      <c r="H104" s="59">
        <v>216</v>
      </c>
      <c r="I104" s="60">
        <f t="shared" si="1"/>
        <v>1944000</v>
      </c>
      <c r="J104" s="61" t="s">
        <v>14</v>
      </c>
      <c r="K104" s="62"/>
      <c r="L104" s="54"/>
    </row>
    <row r="105" spans="1:12" s="55" customFormat="1" ht="16.5" x14ac:dyDescent="0.35">
      <c r="A105" s="56">
        <v>98</v>
      </c>
      <c r="B105" s="61" t="s">
        <v>145</v>
      </c>
      <c r="C105" s="67" t="s">
        <v>146</v>
      </c>
      <c r="D105" s="108" t="s">
        <v>657</v>
      </c>
      <c r="E105" s="68">
        <v>158</v>
      </c>
      <c r="F105" s="90" t="s">
        <v>147</v>
      </c>
      <c r="G105" s="91">
        <v>1304.2</v>
      </c>
      <c r="H105" s="59">
        <v>112.68</v>
      </c>
      <c r="I105" s="60">
        <f t="shared" si="1"/>
        <v>1014000</v>
      </c>
      <c r="J105" s="61" t="s">
        <v>14</v>
      </c>
      <c r="K105" s="61"/>
    </row>
    <row r="106" spans="1:12" s="55" customFormat="1" ht="40" customHeight="1" x14ac:dyDescent="0.35">
      <c r="A106" s="56">
        <v>99</v>
      </c>
      <c r="B106" s="61" t="s">
        <v>148</v>
      </c>
      <c r="C106" s="67" t="s">
        <v>146</v>
      </c>
      <c r="D106" s="108" t="s">
        <v>657</v>
      </c>
      <c r="E106" s="68" t="s">
        <v>149</v>
      </c>
      <c r="F106" s="90" t="s">
        <v>150</v>
      </c>
      <c r="G106" s="91">
        <f>226.9+356.9+511.2+651.3+829.7+360+878.2+654.8+165.4+144.7+95.6+133.8+94</f>
        <v>5102.5</v>
      </c>
      <c r="H106" s="59">
        <v>661.32</v>
      </c>
      <c r="I106" s="60">
        <f t="shared" si="1"/>
        <v>5952000</v>
      </c>
      <c r="J106" s="61" t="s">
        <v>14</v>
      </c>
      <c r="K106" s="61"/>
    </row>
    <row r="107" spans="1:12" s="55" customFormat="1" ht="16.5" x14ac:dyDescent="0.35">
      <c r="A107" s="56">
        <v>100</v>
      </c>
      <c r="B107" s="61" t="s">
        <v>151</v>
      </c>
      <c r="C107" s="67" t="s">
        <v>146</v>
      </c>
      <c r="D107" s="108" t="s">
        <v>656</v>
      </c>
      <c r="E107" s="68" t="s">
        <v>152</v>
      </c>
      <c r="F107" s="90">
        <v>16</v>
      </c>
      <c r="G107" s="91">
        <v>476</v>
      </c>
      <c r="H107" s="59">
        <v>51.360000000000007</v>
      </c>
      <c r="I107" s="60">
        <f t="shared" si="1"/>
        <v>462000</v>
      </c>
      <c r="J107" s="61" t="s">
        <v>14</v>
      </c>
      <c r="K107" s="61"/>
    </row>
    <row r="108" spans="1:12" s="55" customFormat="1" ht="16.5" x14ac:dyDescent="0.35">
      <c r="A108" s="56">
        <v>101</v>
      </c>
      <c r="B108" s="69" t="s">
        <v>153</v>
      </c>
      <c r="C108" s="67" t="s">
        <v>146</v>
      </c>
      <c r="D108" s="108" t="s">
        <v>656</v>
      </c>
      <c r="E108" s="68" t="s">
        <v>154</v>
      </c>
      <c r="F108" s="90">
        <v>16</v>
      </c>
      <c r="G108" s="91">
        <v>703</v>
      </c>
      <c r="H108" s="59">
        <v>75.959999999999994</v>
      </c>
      <c r="I108" s="60">
        <f t="shared" si="1"/>
        <v>684000</v>
      </c>
      <c r="J108" s="61" t="s">
        <v>14</v>
      </c>
      <c r="K108" s="61"/>
    </row>
    <row r="109" spans="1:12" s="55" customFormat="1" ht="16.5" x14ac:dyDescent="0.35">
      <c r="A109" s="56">
        <v>102</v>
      </c>
      <c r="B109" s="61" t="s">
        <v>155</v>
      </c>
      <c r="C109" s="67" t="s">
        <v>146</v>
      </c>
      <c r="D109" s="108" t="s">
        <v>656</v>
      </c>
      <c r="E109" s="68">
        <v>55</v>
      </c>
      <c r="F109" s="90">
        <v>16</v>
      </c>
      <c r="G109" s="91">
        <v>438</v>
      </c>
      <c r="H109" s="59">
        <v>47.28</v>
      </c>
      <c r="I109" s="60">
        <f t="shared" si="1"/>
        <v>426000</v>
      </c>
      <c r="J109" s="61" t="s">
        <v>14</v>
      </c>
      <c r="K109" s="61"/>
    </row>
    <row r="110" spans="1:12" s="55" customFormat="1" ht="16.5" x14ac:dyDescent="0.35">
      <c r="A110" s="56">
        <v>103</v>
      </c>
      <c r="B110" s="61" t="s">
        <v>156</v>
      </c>
      <c r="C110" s="67" t="s">
        <v>146</v>
      </c>
      <c r="D110" s="108" t="s">
        <v>656</v>
      </c>
      <c r="E110" s="68">
        <v>29.52</v>
      </c>
      <c r="F110" s="90">
        <v>16</v>
      </c>
      <c r="G110" s="91">
        <f>476+412</f>
        <v>888</v>
      </c>
      <c r="H110" s="59">
        <v>95.88</v>
      </c>
      <c r="I110" s="60">
        <f t="shared" si="1"/>
        <v>863000</v>
      </c>
      <c r="J110" s="61" t="s">
        <v>14</v>
      </c>
      <c r="K110" s="61"/>
    </row>
    <row r="111" spans="1:12" s="55" customFormat="1" ht="33.5" customHeight="1" x14ac:dyDescent="0.35">
      <c r="A111" s="56">
        <v>104</v>
      </c>
      <c r="B111" s="61" t="s">
        <v>157</v>
      </c>
      <c r="C111" s="67" t="s">
        <v>146</v>
      </c>
      <c r="D111" s="108" t="s">
        <v>657</v>
      </c>
      <c r="E111" s="68" t="s">
        <v>158</v>
      </c>
      <c r="F111" s="90" t="s">
        <v>159</v>
      </c>
      <c r="G111" s="91">
        <v>1600</v>
      </c>
      <c r="H111" s="59">
        <v>172.8</v>
      </c>
      <c r="I111" s="60">
        <f t="shared" si="1"/>
        <v>1555000</v>
      </c>
      <c r="J111" s="61" t="s">
        <v>14</v>
      </c>
      <c r="K111" s="61"/>
    </row>
    <row r="112" spans="1:12" s="55" customFormat="1" ht="16.5" x14ac:dyDescent="0.35">
      <c r="A112" s="56">
        <v>105</v>
      </c>
      <c r="B112" s="61" t="s">
        <v>157</v>
      </c>
      <c r="C112" s="67" t="s">
        <v>146</v>
      </c>
      <c r="D112" s="108" t="s">
        <v>657</v>
      </c>
      <c r="E112" s="68" t="s">
        <v>160</v>
      </c>
      <c r="F112" s="90">
        <v>10</v>
      </c>
      <c r="G112" s="91">
        <f>1100+624+637+656+350</f>
        <v>3367</v>
      </c>
      <c r="H112" s="59">
        <v>363.6</v>
      </c>
      <c r="I112" s="60">
        <f t="shared" si="1"/>
        <v>3272000</v>
      </c>
      <c r="J112" s="61" t="s">
        <v>14</v>
      </c>
      <c r="K112" s="61"/>
    </row>
    <row r="113" spans="1:11" s="55" customFormat="1" ht="16.5" x14ac:dyDescent="0.35">
      <c r="A113" s="56">
        <v>106</v>
      </c>
      <c r="B113" s="61" t="s">
        <v>161</v>
      </c>
      <c r="C113" s="67" t="s">
        <v>146</v>
      </c>
      <c r="D113" s="108" t="s">
        <v>656</v>
      </c>
      <c r="E113" s="68">
        <v>57</v>
      </c>
      <c r="F113" s="90">
        <v>16</v>
      </c>
      <c r="G113" s="91">
        <v>342</v>
      </c>
      <c r="H113" s="59">
        <v>36.96</v>
      </c>
      <c r="I113" s="60">
        <f t="shared" si="1"/>
        <v>333000</v>
      </c>
      <c r="J113" s="61" t="s">
        <v>14</v>
      </c>
      <c r="K113" s="61"/>
    </row>
    <row r="114" spans="1:11" s="55" customFormat="1" ht="31" customHeight="1" x14ac:dyDescent="0.35">
      <c r="A114" s="56">
        <v>107</v>
      </c>
      <c r="B114" s="61" t="s">
        <v>162</v>
      </c>
      <c r="C114" s="67" t="s">
        <v>146</v>
      </c>
      <c r="D114" s="108" t="s">
        <v>657</v>
      </c>
      <c r="E114" s="68" t="s">
        <v>163</v>
      </c>
      <c r="F114" s="90" t="s">
        <v>159</v>
      </c>
      <c r="G114" s="91">
        <v>2410</v>
      </c>
      <c r="H114" s="59">
        <v>260.28000000000003</v>
      </c>
      <c r="I114" s="60">
        <f t="shared" si="1"/>
        <v>2343000</v>
      </c>
      <c r="J114" s="61" t="s">
        <v>14</v>
      </c>
      <c r="K114" s="61"/>
    </row>
    <row r="115" spans="1:11" s="55" customFormat="1" ht="16.5" x14ac:dyDescent="0.35">
      <c r="A115" s="56">
        <v>108</v>
      </c>
      <c r="B115" s="69" t="s">
        <v>164</v>
      </c>
      <c r="C115" s="67" t="s">
        <v>146</v>
      </c>
      <c r="D115" s="108" t="s">
        <v>657</v>
      </c>
      <c r="E115" s="68">
        <v>29</v>
      </c>
      <c r="F115" s="90">
        <v>16</v>
      </c>
      <c r="G115" s="91">
        <v>367</v>
      </c>
      <c r="H115" s="59">
        <v>39.6</v>
      </c>
      <c r="I115" s="60">
        <f t="shared" si="1"/>
        <v>356000</v>
      </c>
      <c r="J115" s="61" t="s">
        <v>14</v>
      </c>
      <c r="K115" s="61"/>
    </row>
    <row r="116" spans="1:11" s="55" customFormat="1" ht="16.5" x14ac:dyDescent="0.35">
      <c r="A116" s="56">
        <v>109</v>
      </c>
      <c r="B116" s="61" t="s">
        <v>165</v>
      </c>
      <c r="C116" s="67" t="s">
        <v>146</v>
      </c>
      <c r="D116" s="108" t="s">
        <v>656</v>
      </c>
      <c r="E116" s="68">
        <v>29</v>
      </c>
      <c r="F116" s="90">
        <v>16</v>
      </c>
      <c r="G116" s="91">
        <v>477</v>
      </c>
      <c r="H116" s="59">
        <v>51.480000000000004</v>
      </c>
      <c r="I116" s="60">
        <f t="shared" si="1"/>
        <v>463000</v>
      </c>
      <c r="J116" s="61" t="s">
        <v>14</v>
      </c>
      <c r="K116" s="61"/>
    </row>
    <row r="117" spans="1:11" s="55" customFormat="1" ht="16.5" x14ac:dyDescent="0.35">
      <c r="A117" s="56">
        <v>110</v>
      </c>
      <c r="B117" s="61" t="s">
        <v>166</v>
      </c>
      <c r="C117" s="67" t="s">
        <v>146</v>
      </c>
      <c r="D117" s="108" t="s">
        <v>656</v>
      </c>
      <c r="E117" s="68">
        <v>30</v>
      </c>
      <c r="F117" s="90">
        <v>16</v>
      </c>
      <c r="G117" s="91">
        <v>401</v>
      </c>
      <c r="H117" s="59">
        <v>43.320000000000007</v>
      </c>
      <c r="I117" s="60">
        <f t="shared" si="1"/>
        <v>390000</v>
      </c>
      <c r="J117" s="61" t="s">
        <v>14</v>
      </c>
      <c r="K117" s="61"/>
    </row>
    <row r="118" spans="1:11" s="55" customFormat="1" ht="16.5" x14ac:dyDescent="0.35">
      <c r="A118" s="56">
        <v>111</v>
      </c>
      <c r="B118" s="61" t="s">
        <v>167</v>
      </c>
      <c r="C118" s="67" t="s">
        <v>146</v>
      </c>
      <c r="D118" s="108" t="s">
        <v>657</v>
      </c>
      <c r="E118" s="68"/>
      <c r="F118" s="90"/>
      <c r="G118" s="91"/>
      <c r="H118" s="59">
        <v>69.000000000000014</v>
      </c>
      <c r="I118" s="60">
        <f t="shared" si="1"/>
        <v>621000</v>
      </c>
      <c r="J118" s="61" t="s">
        <v>14</v>
      </c>
      <c r="K118" s="61"/>
    </row>
    <row r="119" spans="1:11" s="55" customFormat="1" ht="32.5" customHeight="1" x14ac:dyDescent="0.35">
      <c r="A119" s="56">
        <v>112</v>
      </c>
      <c r="B119" s="61" t="s">
        <v>168</v>
      </c>
      <c r="C119" s="67" t="s">
        <v>169</v>
      </c>
      <c r="D119" s="108" t="s">
        <v>656</v>
      </c>
      <c r="E119" s="68" t="s">
        <v>170</v>
      </c>
      <c r="F119" s="90">
        <v>22</v>
      </c>
      <c r="G119" s="91">
        <f>5152+829+596</f>
        <v>6577</v>
      </c>
      <c r="H119" s="59">
        <v>852.36</v>
      </c>
      <c r="I119" s="60">
        <f t="shared" si="1"/>
        <v>7671000</v>
      </c>
      <c r="J119" s="61" t="s">
        <v>14</v>
      </c>
      <c r="K119" s="70"/>
    </row>
    <row r="120" spans="1:11" s="55" customFormat="1" ht="31" x14ac:dyDescent="0.35">
      <c r="A120" s="56">
        <v>113</v>
      </c>
      <c r="B120" s="71" t="s">
        <v>171</v>
      </c>
      <c r="C120" s="64" t="s">
        <v>169</v>
      </c>
      <c r="D120" s="68" t="s">
        <v>655</v>
      </c>
      <c r="E120" s="68"/>
      <c r="F120" s="90"/>
      <c r="G120" s="91"/>
      <c r="H120" s="59">
        <v>414</v>
      </c>
      <c r="I120" s="60">
        <f t="shared" si="1"/>
        <v>3726000</v>
      </c>
      <c r="J120" s="61" t="s">
        <v>14</v>
      </c>
      <c r="K120" s="70"/>
    </row>
    <row r="121" spans="1:11" s="55" customFormat="1" ht="65.5" customHeight="1" x14ac:dyDescent="0.35">
      <c r="A121" s="56">
        <v>114</v>
      </c>
      <c r="B121" s="63" t="s">
        <v>172</v>
      </c>
      <c r="C121" s="67" t="s">
        <v>173</v>
      </c>
      <c r="D121" s="108" t="s">
        <v>657</v>
      </c>
      <c r="E121" s="68" t="s">
        <v>174</v>
      </c>
      <c r="F121" s="90">
        <v>16</v>
      </c>
      <c r="G121" s="91">
        <f>260.9+382.6+380.5+523.4+389.6+262.2+266.7+336.5+325.9+213.9+537.5+457.8+343.8+535.4+541.5+309+480</f>
        <v>6547.2</v>
      </c>
      <c r="H121" s="59">
        <v>848.52</v>
      </c>
      <c r="I121" s="60">
        <f t="shared" si="1"/>
        <v>7637000</v>
      </c>
      <c r="J121" s="61" t="s">
        <v>14</v>
      </c>
      <c r="K121" s="61"/>
    </row>
    <row r="122" spans="1:11" s="55" customFormat="1" ht="32.5" customHeight="1" x14ac:dyDescent="0.35">
      <c r="A122" s="56">
        <v>115</v>
      </c>
      <c r="B122" s="61" t="s">
        <v>175</v>
      </c>
      <c r="C122" s="67" t="s">
        <v>173</v>
      </c>
      <c r="D122" s="108" t="s">
        <v>657</v>
      </c>
      <c r="E122" s="68" t="s">
        <v>176</v>
      </c>
      <c r="F122" s="90">
        <v>16</v>
      </c>
      <c r="G122" s="91">
        <f>513+444.1+444.2+357.2+512+480</f>
        <v>2750.5</v>
      </c>
      <c r="H122" s="59">
        <v>356.52</v>
      </c>
      <c r="I122" s="60">
        <f t="shared" si="1"/>
        <v>3209000</v>
      </c>
      <c r="J122" s="61" t="s">
        <v>14</v>
      </c>
      <c r="K122" s="61"/>
    </row>
    <row r="123" spans="1:11" s="55" customFormat="1" ht="32.5" customHeight="1" x14ac:dyDescent="0.35">
      <c r="A123" s="56">
        <v>116</v>
      </c>
      <c r="B123" s="61" t="s">
        <v>177</v>
      </c>
      <c r="C123" s="67" t="s">
        <v>173</v>
      </c>
      <c r="D123" s="108" t="s">
        <v>657</v>
      </c>
      <c r="E123" s="68" t="s">
        <v>178</v>
      </c>
      <c r="F123" s="90">
        <v>16</v>
      </c>
      <c r="G123" s="91">
        <f>171.3+284+291.5+186.6+310+222</f>
        <v>1465.4</v>
      </c>
      <c r="H123" s="59">
        <v>189.96</v>
      </c>
      <c r="I123" s="60">
        <f t="shared" si="1"/>
        <v>1710000</v>
      </c>
      <c r="J123" s="61" t="s">
        <v>14</v>
      </c>
      <c r="K123" s="61"/>
    </row>
    <row r="124" spans="1:11" s="55" customFormat="1" ht="16.5" x14ac:dyDescent="0.35">
      <c r="A124" s="56">
        <v>117</v>
      </c>
      <c r="B124" s="61" t="s">
        <v>177</v>
      </c>
      <c r="C124" s="67" t="s">
        <v>173</v>
      </c>
      <c r="D124" s="108" t="s">
        <v>657</v>
      </c>
      <c r="E124" s="68" t="s">
        <v>179</v>
      </c>
      <c r="F124" s="90">
        <v>16</v>
      </c>
      <c r="G124" s="91">
        <f>580+334.9</f>
        <v>914.9</v>
      </c>
      <c r="H124" s="59">
        <v>79.080000000000013</v>
      </c>
      <c r="I124" s="60">
        <f t="shared" si="1"/>
        <v>712000</v>
      </c>
      <c r="J124" s="61" t="s">
        <v>14</v>
      </c>
      <c r="K124" s="61"/>
    </row>
    <row r="125" spans="1:11" s="55" customFormat="1" ht="16.5" x14ac:dyDescent="0.35">
      <c r="A125" s="56">
        <v>118</v>
      </c>
      <c r="B125" s="73" t="s">
        <v>180</v>
      </c>
      <c r="C125" s="74" t="s">
        <v>173</v>
      </c>
      <c r="D125" s="109" t="s">
        <v>655</v>
      </c>
      <c r="E125" s="68">
        <v>152</v>
      </c>
      <c r="F125" s="90">
        <v>17</v>
      </c>
      <c r="G125" s="91">
        <v>2743</v>
      </c>
      <c r="H125" s="59">
        <v>276.00000000000006</v>
      </c>
      <c r="I125" s="60">
        <f t="shared" si="1"/>
        <v>2484000</v>
      </c>
      <c r="J125" s="61" t="s">
        <v>14</v>
      </c>
      <c r="K125" s="61"/>
    </row>
    <row r="126" spans="1:11" s="55" customFormat="1" ht="16.5" x14ac:dyDescent="0.35">
      <c r="A126" s="56">
        <v>119</v>
      </c>
      <c r="B126" s="73" t="s">
        <v>181</v>
      </c>
      <c r="C126" s="74" t="s">
        <v>173</v>
      </c>
      <c r="D126" s="109" t="s">
        <v>655</v>
      </c>
      <c r="E126" s="68">
        <v>477</v>
      </c>
      <c r="F126" s="90">
        <v>16</v>
      </c>
      <c r="G126" s="91">
        <v>3185</v>
      </c>
      <c r="H126" s="59">
        <v>524.4</v>
      </c>
      <c r="I126" s="60">
        <f t="shared" si="1"/>
        <v>4720000</v>
      </c>
      <c r="J126" s="61" t="s">
        <v>14</v>
      </c>
      <c r="K126" s="61"/>
    </row>
    <row r="127" spans="1:11" s="55" customFormat="1" ht="16.5" x14ac:dyDescent="0.35">
      <c r="A127" s="56">
        <v>120</v>
      </c>
      <c r="B127" s="73" t="s">
        <v>182</v>
      </c>
      <c r="C127" s="74" t="s">
        <v>173</v>
      </c>
      <c r="D127" s="109" t="s">
        <v>655</v>
      </c>
      <c r="E127" s="68">
        <v>11</v>
      </c>
      <c r="F127" s="90">
        <v>16</v>
      </c>
      <c r="G127" s="91">
        <v>2382</v>
      </c>
      <c r="H127" s="59">
        <v>138.00000000000003</v>
      </c>
      <c r="I127" s="60">
        <f t="shared" si="1"/>
        <v>1242000</v>
      </c>
      <c r="J127" s="61" t="s">
        <v>14</v>
      </c>
      <c r="K127" s="61"/>
    </row>
    <row r="128" spans="1:11" s="55" customFormat="1" ht="16.5" x14ac:dyDescent="0.35">
      <c r="A128" s="56">
        <v>121</v>
      </c>
      <c r="B128" s="61" t="s">
        <v>183</v>
      </c>
      <c r="C128" s="67" t="s">
        <v>184</v>
      </c>
      <c r="D128" s="108" t="s">
        <v>656</v>
      </c>
      <c r="E128" s="68">
        <v>824</v>
      </c>
      <c r="F128" s="90">
        <v>21</v>
      </c>
      <c r="G128" s="91">
        <v>281.89999999999998</v>
      </c>
      <c r="H128" s="59">
        <v>36.480000000000004</v>
      </c>
      <c r="I128" s="60">
        <f t="shared" si="1"/>
        <v>328000</v>
      </c>
      <c r="J128" s="61" t="s">
        <v>14</v>
      </c>
      <c r="K128" s="61"/>
    </row>
    <row r="129" spans="1:11" s="55" customFormat="1" ht="16.5" x14ac:dyDescent="0.35">
      <c r="A129" s="56">
        <v>122</v>
      </c>
      <c r="B129" s="61" t="s">
        <v>185</v>
      </c>
      <c r="C129" s="67" t="s">
        <v>184</v>
      </c>
      <c r="D129" s="108" t="s">
        <v>657</v>
      </c>
      <c r="E129" s="68" t="s">
        <v>186</v>
      </c>
      <c r="F129" s="90">
        <v>21</v>
      </c>
      <c r="G129" s="91">
        <f>93+271+232</f>
        <v>596</v>
      </c>
      <c r="H129" s="59">
        <v>77.28</v>
      </c>
      <c r="I129" s="60">
        <f t="shared" si="1"/>
        <v>696000</v>
      </c>
      <c r="J129" s="61" t="s">
        <v>14</v>
      </c>
      <c r="K129" s="61"/>
    </row>
    <row r="130" spans="1:11" s="55" customFormat="1" ht="16.5" x14ac:dyDescent="0.35">
      <c r="A130" s="56">
        <v>123</v>
      </c>
      <c r="B130" s="61" t="s">
        <v>187</v>
      </c>
      <c r="C130" s="67" t="s">
        <v>184</v>
      </c>
      <c r="D130" s="108" t="s">
        <v>656</v>
      </c>
      <c r="E130" s="68">
        <v>873</v>
      </c>
      <c r="F130" s="90">
        <v>21</v>
      </c>
      <c r="G130" s="91">
        <v>357</v>
      </c>
      <c r="H130" s="59">
        <v>46.32</v>
      </c>
      <c r="I130" s="60">
        <f t="shared" si="1"/>
        <v>417000</v>
      </c>
      <c r="J130" s="61" t="s">
        <v>14</v>
      </c>
      <c r="K130" s="61"/>
    </row>
    <row r="131" spans="1:11" s="55" customFormat="1" ht="16.5" x14ac:dyDescent="0.35">
      <c r="A131" s="56">
        <v>124</v>
      </c>
      <c r="B131" s="61" t="s">
        <v>188</v>
      </c>
      <c r="C131" s="67" t="s">
        <v>184</v>
      </c>
      <c r="D131" s="108" t="s">
        <v>657</v>
      </c>
      <c r="E131" s="68">
        <v>763</v>
      </c>
      <c r="F131" s="90">
        <v>21</v>
      </c>
      <c r="G131" s="91">
        <v>302</v>
      </c>
      <c r="H131" s="59">
        <v>39.120000000000005</v>
      </c>
      <c r="I131" s="60">
        <f t="shared" si="1"/>
        <v>352000</v>
      </c>
      <c r="J131" s="61" t="s">
        <v>14</v>
      </c>
      <c r="K131" s="61"/>
    </row>
    <row r="132" spans="1:11" s="55" customFormat="1" ht="16.5" x14ac:dyDescent="0.35">
      <c r="A132" s="56">
        <v>125</v>
      </c>
      <c r="B132" s="61" t="s">
        <v>189</v>
      </c>
      <c r="C132" s="67" t="s">
        <v>184</v>
      </c>
      <c r="D132" s="108" t="s">
        <v>657</v>
      </c>
      <c r="E132" s="68" t="s">
        <v>190</v>
      </c>
      <c r="F132" s="90">
        <v>18</v>
      </c>
      <c r="G132" s="91">
        <v>730</v>
      </c>
      <c r="H132" s="59">
        <v>94.56</v>
      </c>
      <c r="I132" s="60">
        <f t="shared" si="1"/>
        <v>851000</v>
      </c>
      <c r="J132" s="61" t="s">
        <v>14</v>
      </c>
      <c r="K132" s="61"/>
    </row>
    <row r="133" spans="1:11" s="55" customFormat="1" ht="16.5" x14ac:dyDescent="0.35">
      <c r="A133" s="56">
        <v>126</v>
      </c>
      <c r="B133" s="61" t="s">
        <v>191</v>
      </c>
      <c r="C133" s="67" t="s">
        <v>184</v>
      </c>
      <c r="D133" s="108" t="s">
        <v>657</v>
      </c>
      <c r="E133" s="68">
        <v>571</v>
      </c>
      <c r="F133" s="90">
        <v>18</v>
      </c>
      <c r="G133" s="91">
        <v>794</v>
      </c>
      <c r="H133" s="59">
        <v>102.96000000000001</v>
      </c>
      <c r="I133" s="60">
        <f t="shared" si="1"/>
        <v>927000</v>
      </c>
      <c r="J133" s="61" t="s">
        <v>14</v>
      </c>
      <c r="K133" s="61"/>
    </row>
    <row r="134" spans="1:11" s="55" customFormat="1" ht="16.5" x14ac:dyDescent="0.35">
      <c r="A134" s="56">
        <v>127</v>
      </c>
      <c r="B134" s="61" t="s">
        <v>192</v>
      </c>
      <c r="C134" s="67" t="s">
        <v>184</v>
      </c>
      <c r="D134" s="108" t="s">
        <v>657</v>
      </c>
      <c r="E134" s="68" t="s">
        <v>193</v>
      </c>
      <c r="F134" s="90">
        <v>21</v>
      </c>
      <c r="G134" s="91">
        <f>365+198+137</f>
        <v>700</v>
      </c>
      <c r="H134" s="59">
        <v>90.72</v>
      </c>
      <c r="I134" s="60">
        <f t="shared" si="1"/>
        <v>816000</v>
      </c>
      <c r="J134" s="61" t="s">
        <v>14</v>
      </c>
      <c r="K134" s="61"/>
    </row>
    <row r="135" spans="1:11" s="55" customFormat="1" ht="16.5" x14ac:dyDescent="0.35">
      <c r="A135" s="56">
        <v>128</v>
      </c>
      <c r="B135" s="61" t="s">
        <v>196</v>
      </c>
      <c r="C135" s="67" t="s">
        <v>184</v>
      </c>
      <c r="D135" s="108" t="s">
        <v>656</v>
      </c>
      <c r="E135" s="68">
        <v>769</v>
      </c>
      <c r="F135" s="90">
        <v>21</v>
      </c>
      <c r="G135" s="91">
        <v>300</v>
      </c>
      <c r="H135" s="59">
        <v>62.160000000000004</v>
      </c>
      <c r="I135" s="60">
        <f t="shared" si="1"/>
        <v>559000</v>
      </c>
      <c r="J135" s="61" t="s">
        <v>14</v>
      </c>
      <c r="K135" s="61"/>
    </row>
    <row r="136" spans="1:11" s="55" customFormat="1" ht="16.5" x14ac:dyDescent="0.35">
      <c r="A136" s="56">
        <v>129</v>
      </c>
      <c r="B136" s="61" t="s">
        <v>198</v>
      </c>
      <c r="C136" s="67" t="s">
        <v>184</v>
      </c>
      <c r="D136" s="108" t="s">
        <v>656</v>
      </c>
      <c r="E136" s="68" t="s">
        <v>199</v>
      </c>
      <c r="F136" s="90">
        <v>21</v>
      </c>
      <c r="G136" s="91">
        <v>380</v>
      </c>
      <c r="H136" s="59">
        <v>49.2</v>
      </c>
      <c r="I136" s="60">
        <f t="shared" si="1"/>
        <v>443000</v>
      </c>
      <c r="J136" s="61" t="s">
        <v>14</v>
      </c>
      <c r="K136" s="61"/>
    </row>
    <row r="137" spans="1:11" s="55" customFormat="1" ht="16.5" x14ac:dyDescent="0.35">
      <c r="A137" s="56">
        <v>130</v>
      </c>
      <c r="B137" s="61" t="s">
        <v>200</v>
      </c>
      <c r="C137" s="67" t="s">
        <v>184</v>
      </c>
      <c r="D137" s="108" t="s">
        <v>656</v>
      </c>
      <c r="E137" s="68" t="s">
        <v>201</v>
      </c>
      <c r="F137" s="90">
        <v>21</v>
      </c>
      <c r="G137" s="91">
        <v>380</v>
      </c>
      <c r="H137" s="59">
        <v>49.2</v>
      </c>
      <c r="I137" s="60">
        <f t="shared" ref="I137:I200" si="2">ROUND(H137*9000,-3)</f>
        <v>443000</v>
      </c>
      <c r="J137" s="61" t="s">
        <v>14</v>
      </c>
      <c r="K137" s="61"/>
    </row>
    <row r="138" spans="1:11" s="55" customFormat="1" ht="16.5" x14ac:dyDescent="0.35">
      <c r="A138" s="56">
        <v>131</v>
      </c>
      <c r="B138" s="61" t="s">
        <v>202</v>
      </c>
      <c r="C138" s="67" t="s">
        <v>184</v>
      </c>
      <c r="D138" s="108" t="s">
        <v>658</v>
      </c>
      <c r="E138" s="68" t="s">
        <v>203</v>
      </c>
      <c r="F138" s="90">
        <v>21</v>
      </c>
      <c r="G138" s="91">
        <f>105+89+134</f>
        <v>328</v>
      </c>
      <c r="H138" s="59">
        <v>42.480000000000004</v>
      </c>
      <c r="I138" s="60">
        <f t="shared" si="2"/>
        <v>382000</v>
      </c>
      <c r="J138" s="61" t="s">
        <v>14</v>
      </c>
      <c r="K138" s="61"/>
    </row>
    <row r="139" spans="1:11" s="55" customFormat="1" ht="16.5" x14ac:dyDescent="0.35">
      <c r="A139" s="56">
        <v>132</v>
      </c>
      <c r="B139" s="61" t="s">
        <v>204</v>
      </c>
      <c r="C139" s="67" t="s">
        <v>184</v>
      </c>
      <c r="D139" s="108" t="s">
        <v>657</v>
      </c>
      <c r="E139" s="68" t="s">
        <v>205</v>
      </c>
      <c r="F139" s="90">
        <v>21</v>
      </c>
      <c r="G139" s="91">
        <f>147+299</f>
        <v>446</v>
      </c>
      <c r="H139" s="59">
        <v>57.84</v>
      </c>
      <c r="I139" s="60">
        <f t="shared" si="2"/>
        <v>521000</v>
      </c>
      <c r="J139" s="61" t="s">
        <v>14</v>
      </c>
      <c r="K139" s="61"/>
    </row>
    <row r="140" spans="1:11" s="55" customFormat="1" ht="16.5" x14ac:dyDescent="0.35">
      <c r="A140" s="56">
        <v>133</v>
      </c>
      <c r="B140" s="61" t="s">
        <v>206</v>
      </c>
      <c r="C140" s="67" t="s">
        <v>184</v>
      </c>
      <c r="D140" s="108" t="s">
        <v>656</v>
      </c>
      <c r="E140" s="68" t="s">
        <v>207</v>
      </c>
      <c r="F140" s="90">
        <v>21</v>
      </c>
      <c r="G140" s="91">
        <v>380</v>
      </c>
      <c r="H140" s="59">
        <v>49.2</v>
      </c>
      <c r="I140" s="60">
        <f t="shared" si="2"/>
        <v>443000</v>
      </c>
      <c r="J140" s="61" t="s">
        <v>14</v>
      </c>
      <c r="K140" s="61"/>
    </row>
    <row r="141" spans="1:11" s="55" customFormat="1" ht="31" x14ac:dyDescent="0.35">
      <c r="A141" s="56">
        <v>134</v>
      </c>
      <c r="B141" s="61" t="s">
        <v>208</v>
      </c>
      <c r="C141" s="67" t="s">
        <v>184</v>
      </c>
      <c r="D141" s="108" t="s">
        <v>656</v>
      </c>
      <c r="E141" s="68" t="s">
        <v>209</v>
      </c>
      <c r="F141" s="90">
        <v>21</v>
      </c>
      <c r="G141" s="91">
        <f>239+90.5+162.1+175.6</f>
        <v>667.2</v>
      </c>
      <c r="H141" s="59">
        <v>86.52000000000001</v>
      </c>
      <c r="I141" s="60">
        <f t="shared" si="2"/>
        <v>779000</v>
      </c>
      <c r="J141" s="61" t="s">
        <v>14</v>
      </c>
      <c r="K141" s="61"/>
    </row>
    <row r="142" spans="1:11" s="55" customFormat="1" ht="16.5" x14ac:dyDescent="0.35">
      <c r="A142" s="56">
        <v>135</v>
      </c>
      <c r="B142" s="61" t="s">
        <v>210</v>
      </c>
      <c r="C142" s="67" t="s">
        <v>184</v>
      </c>
      <c r="D142" s="108" t="s">
        <v>657</v>
      </c>
      <c r="E142" s="68">
        <v>768</v>
      </c>
      <c r="F142" s="90">
        <v>21</v>
      </c>
      <c r="G142" s="91">
        <v>310</v>
      </c>
      <c r="H142" s="59">
        <v>40.200000000000003</v>
      </c>
      <c r="I142" s="60">
        <f t="shared" si="2"/>
        <v>362000</v>
      </c>
      <c r="J142" s="61" t="s">
        <v>14</v>
      </c>
      <c r="K142" s="61"/>
    </row>
    <row r="143" spans="1:11" s="55" customFormat="1" ht="16.5" x14ac:dyDescent="0.35">
      <c r="A143" s="56">
        <v>136</v>
      </c>
      <c r="B143" s="61" t="s">
        <v>211</v>
      </c>
      <c r="C143" s="67" t="s">
        <v>184</v>
      </c>
      <c r="D143" s="108" t="s">
        <v>656</v>
      </c>
      <c r="E143" s="68" t="s">
        <v>212</v>
      </c>
      <c r="F143" s="90">
        <v>21</v>
      </c>
      <c r="G143" s="91">
        <f>324+124+164</f>
        <v>612</v>
      </c>
      <c r="H143" s="59">
        <v>79.320000000000007</v>
      </c>
      <c r="I143" s="60">
        <f t="shared" si="2"/>
        <v>714000</v>
      </c>
      <c r="J143" s="61" t="s">
        <v>14</v>
      </c>
      <c r="K143" s="61"/>
    </row>
    <row r="144" spans="1:11" s="55" customFormat="1" ht="16.5" x14ac:dyDescent="0.35">
      <c r="A144" s="56">
        <v>137</v>
      </c>
      <c r="B144" s="61" t="s">
        <v>213</v>
      </c>
      <c r="C144" s="67" t="s">
        <v>184</v>
      </c>
      <c r="D144" s="108" t="s">
        <v>657</v>
      </c>
      <c r="E144" s="68" t="s">
        <v>214</v>
      </c>
      <c r="F144" s="90">
        <v>21</v>
      </c>
      <c r="G144" s="91">
        <f>200+188</f>
        <v>388</v>
      </c>
      <c r="H144" s="59">
        <v>50.280000000000008</v>
      </c>
      <c r="I144" s="60">
        <f t="shared" si="2"/>
        <v>453000</v>
      </c>
      <c r="J144" s="61" t="s">
        <v>14</v>
      </c>
      <c r="K144" s="61"/>
    </row>
    <row r="145" spans="1:11" s="55" customFormat="1" ht="16.5" x14ac:dyDescent="0.35">
      <c r="A145" s="56">
        <v>138</v>
      </c>
      <c r="B145" s="61" t="s">
        <v>215</v>
      </c>
      <c r="C145" s="67" t="s">
        <v>184</v>
      </c>
      <c r="D145" s="108" t="s">
        <v>657</v>
      </c>
      <c r="E145" s="68" t="s">
        <v>216</v>
      </c>
      <c r="F145" s="90">
        <v>21</v>
      </c>
      <c r="G145" s="91">
        <v>400</v>
      </c>
      <c r="H145" s="59">
        <v>51.84</v>
      </c>
      <c r="I145" s="60">
        <f t="shared" si="2"/>
        <v>467000</v>
      </c>
      <c r="J145" s="61" t="s">
        <v>14</v>
      </c>
      <c r="K145" s="61"/>
    </row>
    <row r="146" spans="1:11" s="55" customFormat="1" ht="16.5" x14ac:dyDescent="0.35">
      <c r="A146" s="56">
        <v>139</v>
      </c>
      <c r="B146" s="61" t="s">
        <v>217</v>
      </c>
      <c r="C146" s="67" t="s">
        <v>184</v>
      </c>
      <c r="D146" s="108" t="s">
        <v>656</v>
      </c>
      <c r="E146" s="68" t="s">
        <v>218</v>
      </c>
      <c r="F146" s="90">
        <v>21</v>
      </c>
      <c r="G146" s="91">
        <v>400</v>
      </c>
      <c r="H146" s="59">
        <v>34.56</v>
      </c>
      <c r="I146" s="60">
        <f t="shared" si="2"/>
        <v>311000</v>
      </c>
      <c r="J146" s="61" t="s">
        <v>14</v>
      </c>
      <c r="K146" s="61"/>
    </row>
    <row r="147" spans="1:11" s="55" customFormat="1" ht="16.5" x14ac:dyDescent="0.35">
      <c r="A147" s="56">
        <v>140</v>
      </c>
      <c r="B147" s="61" t="s">
        <v>219</v>
      </c>
      <c r="C147" s="67" t="s">
        <v>184</v>
      </c>
      <c r="D147" s="108" t="s">
        <v>655</v>
      </c>
      <c r="E147" s="68" t="s">
        <v>220</v>
      </c>
      <c r="F147" s="90" t="s">
        <v>221</v>
      </c>
      <c r="G147" s="91">
        <f>188.3+290.2+543.7</f>
        <v>1022.2</v>
      </c>
      <c r="H147" s="59">
        <v>132.48000000000002</v>
      </c>
      <c r="I147" s="60">
        <f t="shared" si="2"/>
        <v>1192000</v>
      </c>
      <c r="J147" s="61" t="s">
        <v>14</v>
      </c>
      <c r="K147" s="61"/>
    </row>
    <row r="148" spans="1:11" s="55" customFormat="1" ht="16.5" x14ac:dyDescent="0.35">
      <c r="A148" s="56">
        <v>141</v>
      </c>
      <c r="B148" s="61" t="s">
        <v>222</v>
      </c>
      <c r="C148" s="67" t="s">
        <v>184</v>
      </c>
      <c r="D148" s="108" t="s">
        <v>657</v>
      </c>
      <c r="E148" s="68" t="s">
        <v>223</v>
      </c>
      <c r="F148" s="90">
        <v>18</v>
      </c>
      <c r="G148" s="91">
        <v>1337</v>
      </c>
      <c r="H148" s="59">
        <v>173.28000000000003</v>
      </c>
      <c r="I148" s="60">
        <f t="shared" si="2"/>
        <v>1560000</v>
      </c>
      <c r="J148" s="61" t="s">
        <v>14</v>
      </c>
      <c r="K148" s="61"/>
    </row>
    <row r="149" spans="1:11" s="55" customFormat="1" ht="16.5" x14ac:dyDescent="0.35">
      <c r="A149" s="56">
        <v>142</v>
      </c>
      <c r="B149" s="61" t="s">
        <v>224</v>
      </c>
      <c r="C149" s="67" t="s">
        <v>184</v>
      </c>
      <c r="D149" s="108" t="s">
        <v>657</v>
      </c>
      <c r="E149" s="68">
        <v>562</v>
      </c>
      <c r="F149" s="90">
        <v>18</v>
      </c>
      <c r="G149" s="91">
        <v>261</v>
      </c>
      <c r="H149" s="59">
        <v>33.839999999999996</v>
      </c>
      <c r="I149" s="60">
        <f t="shared" si="2"/>
        <v>305000</v>
      </c>
      <c r="J149" s="61" t="s">
        <v>14</v>
      </c>
      <c r="K149" s="61"/>
    </row>
    <row r="150" spans="1:11" s="55" customFormat="1" ht="16.5" x14ac:dyDescent="0.35">
      <c r="A150" s="56">
        <v>143</v>
      </c>
      <c r="B150" s="61" t="s">
        <v>225</v>
      </c>
      <c r="C150" s="67" t="s">
        <v>184</v>
      </c>
      <c r="D150" s="108" t="s">
        <v>657</v>
      </c>
      <c r="E150" s="68" t="s">
        <v>226</v>
      </c>
      <c r="F150" s="90">
        <v>21</v>
      </c>
      <c r="G150" s="91">
        <f>169+251</f>
        <v>420</v>
      </c>
      <c r="H150" s="59">
        <v>54.480000000000004</v>
      </c>
      <c r="I150" s="60">
        <f t="shared" si="2"/>
        <v>490000</v>
      </c>
      <c r="J150" s="61" t="s">
        <v>14</v>
      </c>
      <c r="K150" s="61"/>
    </row>
    <row r="151" spans="1:11" s="55" customFormat="1" ht="31" x14ac:dyDescent="0.35">
      <c r="A151" s="56">
        <v>144</v>
      </c>
      <c r="B151" s="61" t="s">
        <v>227</v>
      </c>
      <c r="C151" s="67" t="s">
        <v>184</v>
      </c>
      <c r="D151" s="108" t="s">
        <v>656</v>
      </c>
      <c r="E151" s="68" t="s">
        <v>228</v>
      </c>
      <c r="F151" s="90">
        <v>21</v>
      </c>
      <c r="G151" s="91">
        <v>400</v>
      </c>
      <c r="H151" s="59">
        <v>34.56</v>
      </c>
      <c r="I151" s="60">
        <f t="shared" si="2"/>
        <v>311000</v>
      </c>
      <c r="J151" s="61" t="s">
        <v>14</v>
      </c>
      <c r="K151" s="61"/>
    </row>
    <row r="152" spans="1:11" s="55" customFormat="1" ht="16.5" x14ac:dyDescent="0.35">
      <c r="A152" s="56">
        <v>145</v>
      </c>
      <c r="B152" s="61" t="s">
        <v>229</v>
      </c>
      <c r="C152" s="67" t="s">
        <v>184</v>
      </c>
      <c r="D152" s="108" t="s">
        <v>657</v>
      </c>
      <c r="E152" s="68" t="s">
        <v>230</v>
      </c>
      <c r="F152" s="90">
        <v>21</v>
      </c>
      <c r="G152" s="91">
        <v>445</v>
      </c>
      <c r="H152" s="59">
        <v>57.72</v>
      </c>
      <c r="I152" s="60">
        <f t="shared" si="2"/>
        <v>519000</v>
      </c>
      <c r="J152" s="61" t="s">
        <v>14</v>
      </c>
      <c r="K152" s="61"/>
    </row>
    <row r="153" spans="1:11" s="55" customFormat="1" ht="16.5" x14ac:dyDescent="0.35">
      <c r="A153" s="56">
        <v>146</v>
      </c>
      <c r="B153" s="61" t="s">
        <v>231</v>
      </c>
      <c r="C153" s="67" t="s">
        <v>184</v>
      </c>
      <c r="D153" s="108" t="s">
        <v>657</v>
      </c>
      <c r="E153" s="68" t="s">
        <v>232</v>
      </c>
      <c r="F153" s="90">
        <v>21</v>
      </c>
      <c r="G153" s="91">
        <f>185+311+90</f>
        <v>586</v>
      </c>
      <c r="H153" s="59">
        <v>75.959999999999994</v>
      </c>
      <c r="I153" s="60">
        <f t="shared" si="2"/>
        <v>684000</v>
      </c>
      <c r="J153" s="61" t="s">
        <v>14</v>
      </c>
      <c r="K153" s="61"/>
    </row>
    <row r="154" spans="1:11" s="55" customFormat="1" ht="16.5" x14ac:dyDescent="0.35">
      <c r="A154" s="56">
        <v>147</v>
      </c>
      <c r="B154" s="61" t="s">
        <v>233</v>
      </c>
      <c r="C154" s="67" t="s">
        <v>184</v>
      </c>
      <c r="D154" s="108" t="s">
        <v>657</v>
      </c>
      <c r="E154" s="68">
        <v>769</v>
      </c>
      <c r="F154" s="90">
        <v>21</v>
      </c>
      <c r="G154" s="91">
        <v>300</v>
      </c>
      <c r="H154" s="59">
        <v>38.880000000000003</v>
      </c>
      <c r="I154" s="60">
        <f t="shared" si="2"/>
        <v>350000</v>
      </c>
      <c r="J154" s="61" t="s">
        <v>14</v>
      </c>
      <c r="K154" s="61"/>
    </row>
    <row r="155" spans="1:11" s="55" customFormat="1" ht="16.5" x14ac:dyDescent="0.35">
      <c r="A155" s="56">
        <v>148</v>
      </c>
      <c r="B155" s="61" t="s">
        <v>234</v>
      </c>
      <c r="C155" s="67" t="s">
        <v>184</v>
      </c>
      <c r="D155" s="108" t="s">
        <v>657</v>
      </c>
      <c r="E155" s="68" t="s">
        <v>235</v>
      </c>
      <c r="F155" s="90">
        <v>21</v>
      </c>
      <c r="G155" s="91">
        <f>399.2+183.3+34.1</f>
        <v>616.6</v>
      </c>
      <c r="H155" s="59">
        <v>79.92</v>
      </c>
      <c r="I155" s="60">
        <f t="shared" si="2"/>
        <v>719000</v>
      </c>
      <c r="J155" s="61" t="s">
        <v>14</v>
      </c>
      <c r="K155" s="61"/>
    </row>
    <row r="156" spans="1:11" s="55" customFormat="1" ht="16.5" x14ac:dyDescent="0.35">
      <c r="A156" s="56">
        <v>149</v>
      </c>
      <c r="B156" s="73" t="s">
        <v>236</v>
      </c>
      <c r="C156" s="74" t="s">
        <v>184</v>
      </c>
      <c r="D156" s="109" t="s">
        <v>655</v>
      </c>
      <c r="E156" s="68" t="s">
        <v>237</v>
      </c>
      <c r="F156" s="90">
        <v>21</v>
      </c>
      <c r="G156" s="91">
        <v>2152</v>
      </c>
      <c r="H156" s="59">
        <v>441.6</v>
      </c>
      <c r="I156" s="60">
        <f t="shared" si="2"/>
        <v>3974000</v>
      </c>
      <c r="J156" s="61" t="s">
        <v>14</v>
      </c>
      <c r="K156" s="61"/>
    </row>
    <row r="157" spans="1:11" s="55" customFormat="1" ht="16.5" x14ac:dyDescent="0.35">
      <c r="A157" s="56">
        <v>150</v>
      </c>
      <c r="B157" s="73" t="s">
        <v>238</v>
      </c>
      <c r="C157" s="74" t="s">
        <v>184</v>
      </c>
      <c r="D157" s="109" t="s">
        <v>655</v>
      </c>
      <c r="E157" s="68">
        <v>136</v>
      </c>
      <c r="F157" s="90">
        <v>20</v>
      </c>
      <c r="G157" s="91">
        <v>9610</v>
      </c>
      <c r="H157" s="59">
        <v>634.80000000000007</v>
      </c>
      <c r="I157" s="60">
        <f t="shared" si="2"/>
        <v>5713000</v>
      </c>
      <c r="J157" s="61" t="s">
        <v>14</v>
      </c>
      <c r="K157" s="61"/>
    </row>
    <row r="158" spans="1:11" s="55" customFormat="1" ht="76.5" customHeight="1" x14ac:dyDescent="0.35">
      <c r="A158" s="56">
        <v>151</v>
      </c>
      <c r="B158" s="63" t="s">
        <v>239</v>
      </c>
      <c r="C158" s="67" t="s">
        <v>240</v>
      </c>
      <c r="D158" s="108" t="s">
        <v>657</v>
      </c>
      <c r="E158" s="68" t="s">
        <v>241</v>
      </c>
      <c r="F158" s="90">
        <v>13</v>
      </c>
      <c r="G158" s="91">
        <f>822.6+830+620+502+887+655+670+632+514+607+570+622+690+2315.7+1135+1340+779+643+556+1170</f>
        <v>16560.3</v>
      </c>
      <c r="H158" s="59">
        <v>2146.2000000000003</v>
      </c>
      <c r="I158" s="60">
        <f t="shared" si="2"/>
        <v>19316000</v>
      </c>
      <c r="J158" s="61" t="s">
        <v>14</v>
      </c>
      <c r="K158" s="61"/>
    </row>
    <row r="159" spans="1:11" s="55" customFormat="1" ht="16.5" x14ac:dyDescent="0.35">
      <c r="A159" s="56">
        <v>152</v>
      </c>
      <c r="B159" s="61" t="s">
        <v>242</v>
      </c>
      <c r="C159" s="64" t="s">
        <v>240</v>
      </c>
      <c r="D159" s="68" t="s">
        <v>657</v>
      </c>
      <c r="E159" s="68"/>
      <c r="F159" s="90"/>
      <c r="G159" s="91"/>
      <c r="H159" s="59">
        <v>272.64000000000004</v>
      </c>
      <c r="I159" s="60">
        <f t="shared" si="2"/>
        <v>2454000</v>
      </c>
      <c r="J159" s="61" t="s">
        <v>14</v>
      </c>
      <c r="K159" s="61"/>
    </row>
    <row r="160" spans="1:11" s="55" customFormat="1" ht="62" customHeight="1" x14ac:dyDescent="0.35">
      <c r="A160" s="56">
        <v>153</v>
      </c>
      <c r="B160" s="61" t="s">
        <v>243</v>
      </c>
      <c r="C160" s="64" t="s">
        <v>244</v>
      </c>
      <c r="D160" s="68" t="s">
        <v>655</v>
      </c>
      <c r="E160" s="68" t="s">
        <v>621</v>
      </c>
      <c r="F160" s="90" t="s">
        <v>622</v>
      </c>
      <c r="G160" s="91">
        <v>13531</v>
      </c>
      <c r="H160" s="59">
        <v>657.6</v>
      </c>
      <c r="I160" s="60">
        <f t="shared" si="2"/>
        <v>5918000</v>
      </c>
      <c r="J160" s="61" t="s">
        <v>14</v>
      </c>
      <c r="K160" s="60"/>
    </row>
    <row r="161" spans="1:11" s="55" customFormat="1" ht="16.5" x14ac:dyDescent="0.35">
      <c r="A161" s="56">
        <v>154</v>
      </c>
      <c r="B161" s="61" t="s">
        <v>245</v>
      </c>
      <c r="C161" s="64" t="s">
        <v>246</v>
      </c>
      <c r="D161" s="68" t="s">
        <v>657</v>
      </c>
      <c r="E161" s="68">
        <v>62</v>
      </c>
      <c r="F161" s="90">
        <v>19</v>
      </c>
      <c r="G161" s="91">
        <v>7306.8</v>
      </c>
      <c r="H161" s="59">
        <v>690.00000000000011</v>
      </c>
      <c r="I161" s="60">
        <f t="shared" si="2"/>
        <v>6210000</v>
      </c>
      <c r="J161" s="61" t="s">
        <v>14</v>
      </c>
      <c r="K161" s="61"/>
    </row>
    <row r="162" spans="1:11" s="55" customFormat="1" ht="16.5" x14ac:dyDescent="0.35">
      <c r="A162" s="56">
        <v>155</v>
      </c>
      <c r="B162" s="61" t="s">
        <v>247</v>
      </c>
      <c r="C162" s="64" t="s">
        <v>248</v>
      </c>
      <c r="D162" s="68" t="s">
        <v>655</v>
      </c>
      <c r="E162" s="68">
        <v>76</v>
      </c>
      <c r="F162" s="90">
        <v>11</v>
      </c>
      <c r="G162" s="91"/>
      <c r="H162" s="59">
        <v>248.39999999999998</v>
      </c>
      <c r="I162" s="60">
        <f t="shared" si="2"/>
        <v>2236000</v>
      </c>
      <c r="J162" s="61" t="s">
        <v>14</v>
      </c>
      <c r="K162" s="61"/>
    </row>
    <row r="163" spans="1:11" s="55" customFormat="1" ht="16.5" x14ac:dyDescent="0.35">
      <c r="A163" s="56">
        <v>156</v>
      </c>
      <c r="B163" s="73" t="s">
        <v>247</v>
      </c>
      <c r="C163" s="64" t="s">
        <v>248</v>
      </c>
      <c r="D163" s="68" t="s">
        <v>655</v>
      </c>
      <c r="E163" s="68" t="s">
        <v>249</v>
      </c>
      <c r="F163" s="90">
        <v>11.12</v>
      </c>
      <c r="G163" s="91">
        <v>8965</v>
      </c>
      <c r="H163" s="59">
        <v>690.00000000000011</v>
      </c>
      <c r="I163" s="60">
        <f t="shared" si="2"/>
        <v>6210000</v>
      </c>
      <c r="J163" s="61" t="s">
        <v>14</v>
      </c>
      <c r="K163" s="61"/>
    </row>
    <row r="164" spans="1:11" s="55" customFormat="1" ht="16.5" x14ac:dyDescent="0.35">
      <c r="A164" s="56">
        <v>157</v>
      </c>
      <c r="B164" s="61" t="s">
        <v>250</v>
      </c>
      <c r="C164" s="64" t="s">
        <v>248</v>
      </c>
      <c r="D164" s="68" t="s">
        <v>657</v>
      </c>
      <c r="E164" s="68">
        <v>74.388000000000005</v>
      </c>
      <c r="F164" s="90">
        <v>11.12</v>
      </c>
      <c r="G164" s="91">
        <v>33801</v>
      </c>
      <c r="H164" s="59">
        <v>345.00000000000006</v>
      </c>
      <c r="I164" s="60">
        <f t="shared" si="2"/>
        <v>3105000</v>
      </c>
      <c r="J164" s="61" t="s">
        <v>14</v>
      </c>
      <c r="K164" s="61"/>
    </row>
    <row r="165" spans="1:11" s="55" customFormat="1" ht="16.5" x14ac:dyDescent="0.35">
      <c r="A165" s="56">
        <v>158</v>
      </c>
      <c r="B165" s="61" t="s">
        <v>250</v>
      </c>
      <c r="C165" s="64" t="s">
        <v>248</v>
      </c>
      <c r="D165" s="68" t="s">
        <v>657</v>
      </c>
      <c r="E165" s="68"/>
      <c r="F165" s="90"/>
      <c r="G165" s="91"/>
      <c r="H165" s="59">
        <v>924.59999999999991</v>
      </c>
      <c r="I165" s="60">
        <f t="shared" si="2"/>
        <v>8321000</v>
      </c>
      <c r="J165" s="61" t="s">
        <v>14</v>
      </c>
      <c r="K165" s="61"/>
    </row>
    <row r="166" spans="1:11" s="55" customFormat="1" ht="16.5" x14ac:dyDescent="0.35">
      <c r="A166" s="56">
        <v>159</v>
      </c>
      <c r="B166" s="61" t="s">
        <v>103</v>
      </c>
      <c r="C166" s="64" t="s">
        <v>248</v>
      </c>
      <c r="D166" s="68" t="s">
        <v>657</v>
      </c>
      <c r="E166" s="68">
        <v>74</v>
      </c>
      <c r="F166" s="90">
        <v>11</v>
      </c>
      <c r="G166" s="91">
        <v>5866</v>
      </c>
      <c r="H166" s="59">
        <v>165.60000000000002</v>
      </c>
      <c r="I166" s="60">
        <f t="shared" si="2"/>
        <v>1490000</v>
      </c>
      <c r="J166" s="61" t="s">
        <v>14</v>
      </c>
      <c r="K166" s="61"/>
    </row>
    <row r="167" spans="1:11" s="55" customFormat="1" ht="16.5" x14ac:dyDescent="0.35">
      <c r="A167" s="56">
        <v>160</v>
      </c>
      <c r="B167" s="61" t="s">
        <v>251</v>
      </c>
      <c r="C167" s="64" t="s">
        <v>248</v>
      </c>
      <c r="D167" s="68" t="s">
        <v>659</v>
      </c>
      <c r="E167" s="68"/>
      <c r="F167" s="90"/>
      <c r="G167" s="91"/>
      <c r="H167" s="59">
        <v>427.8</v>
      </c>
      <c r="I167" s="60">
        <f t="shared" si="2"/>
        <v>3850000</v>
      </c>
      <c r="J167" s="61" t="s">
        <v>14</v>
      </c>
      <c r="K167" s="61"/>
    </row>
    <row r="168" spans="1:11" s="55" customFormat="1" ht="16.5" x14ac:dyDescent="0.35">
      <c r="A168" s="56">
        <v>161</v>
      </c>
      <c r="B168" s="73" t="s">
        <v>252</v>
      </c>
      <c r="C168" s="74" t="s">
        <v>253</v>
      </c>
      <c r="D168" s="109" t="s">
        <v>655</v>
      </c>
      <c r="E168" s="68"/>
      <c r="F168" s="90"/>
      <c r="G168" s="91"/>
      <c r="H168" s="59">
        <v>277.32</v>
      </c>
      <c r="I168" s="60">
        <f t="shared" si="2"/>
        <v>2496000</v>
      </c>
      <c r="J168" s="61" t="s">
        <v>14</v>
      </c>
      <c r="K168" s="61"/>
    </row>
    <row r="169" spans="1:11" s="55" customFormat="1" ht="16.5" x14ac:dyDescent="0.35">
      <c r="A169" s="56">
        <v>162</v>
      </c>
      <c r="B169" s="75" t="s">
        <v>278</v>
      </c>
      <c r="C169" s="68" t="s">
        <v>279</v>
      </c>
      <c r="D169" s="109" t="s">
        <v>655</v>
      </c>
      <c r="E169" s="68">
        <v>117</v>
      </c>
      <c r="F169" s="90">
        <v>23</v>
      </c>
      <c r="G169" s="91">
        <v>6833</v>
      </c>
      <c r="H169" s="59">
        <v>240.00000000000003</v>
      </c>
      <c r="I169" s="60">
        <f t="shared" si="2"/>
        <v>2160000</v>
      </c>
      <c r="J169" s="61" t="s">
        <v>14</v>
      </c>
      <c r="K169" s="61"/>
    </row>
    <row r="170" spans="1:11" s="55" customFormat="1" ht="16.5" x14ac:dyDescent="0.35">
      <c r="A170" s="56">
        <v>163</v>
      </c>
      <c r="B170" s="75" t="s">
        <v>91</v>
      </c>
      <c r="C170" s="68" t="s">
        <v>280</v>
      </c>
      <c r="D170" s="109" t="s">
        <v>655</v>
      </c>
      <c r="E170" s="68">
        <v>228</v>
      </c>
      <c r="F170" s="90" t="s">
        <v>281</v>
      </c>
      <c r="G170" s="91">
        <v>4592.8999999999996</v>
      </c>
      <c r="H170" s="59">
        <v>420.00000000000006</v>
      </c>
      <c r="I170" s="60">
        <f t="shared" si="2"/>
        <v>3780000</v>
      </c>
      <c r="J170" s="61" t="s">
        <v>14</v>
      </c>
      <c r="K170" s="69"/>
    </row>
    <row r="171" spans="1:11" s="55" customFormat="1" ht="16.5" x14ac:dyDescent="0.35">
      <c r="A171" s="56">
        <v>164</v>
      </c>
      <c r="B171" s="75" t="s">
        <v>282</v>
      </c>
      <c r="C171" s="68" t="s">
        <v>283</v>
      </c>
      <c r="D171" s="109" t="s">
        <v>655</v>
      </c>
      <c r="E171" s="68"/>
      <c r="F171" s="90"/>
      <c r="G171" s="91">
        <v>2674.0000000000005</v>
      </c>
      <c r="H171" s="59">
        <v>0</v>
      </c>
      <c r="I171" s="60">
        <f t="shared" si="2"/>
        <v>0</v>
      </c>
      <c r="J171" s="61" t="s">
        <v>14</v>
      </c>
      <c r="K171" s="69"/>
    </row>
    <row r="172" spans="1:11" s="55" customFormat="1" ht="16.5" x14ac:dyDescent="0.35">
      <c r="A172" s="56">
        <v>165</v>
      </c>
      <c r="B172" s="75" t="s">
        <v>284</v>
      </c>
      <c r="C172" s="68" t="s">
        <v>285</v>
      </c>
      <c r="D172" s="68" t="s">
        <v>654</v>
      </c>
      <c r="E172" s="68">
        <v>12</v>
      </c>
      <c r="F172" s="90">
        <v>22</v>
      </c>
      <c r="G172" s="91">
        <v>18000</v>
      </c>
      <c r="H172" s="59">
        <v>2160</v>
      </c>
      <c r="I172" s="60">
        <f t="shared" si="2"/>
        <v>19440000</v>
      </c>
      <c r="J172" s="61" t="s">
        <v>14</v>
      </c>
      <c r="K172" s="61"/>
    </row>
    <row r="173" spans="1:11" s="55" customFormat="1" ht="16.5" x14ac:dyDescent="0.35">
      <c r="A173" s="56">
        <v>166</v>
      </c>
      <c r="B173" s="75" t="s">
        <v>286</v>
      </c>
      <c r="C173" s="68" t="s">
        <v>285</v>
      </c>
      <c r="D173" s="68" t="s">
        <v>654</v>
      </c>
      <c r="E173" s="68">
        <v>12</v>
      </c>
      <c r="F173" s="90">
        <v>22</v>
      </c>
      <c r="G173" s="91">
        <v>27028</v>
      </c>
      <c r="H173" s="59">
        <v>3243.3600000000006</v>
      </c>
      <c r="I173" s="60">
        <f t="shared" si="2"/>
        <v>29190000</v>
      </c>
      <c r="J173" s="61" t="s">
        <v>14</v>
      </c>
      <c r="K173" s="61"/>
    </row>
    <row r="174" spans="1:11" s="55" customFormat="1" ht="16.5" x14ac:dyDescent="0.35">
      <c r="A174" s="56">
        <v>167</v>
      </c>
      <c r="B174" s="75" t="s">
        <v>287</v>
      </c>
      <c r="C174" s="68" t="s">
        <v>288</v>
      </c>
      <c r="D174" s="68" t="s">
        <v>655</v>
      </c>
      <c r="E174" s="68">
        <v>15</v>
      </c>
      <c r="F174" s="90">
        <v>6</v>
      </c>
      <c r="G174" s="91">
        <v>4023.8</v>
      </c>
      <c r="H174" s="59">
        <v>0</v>
      </c>
      <c r="I174" s="60">
        <f t="shared" si="2"/>
        <v>0</v>
      </c>
      <c r="J174" s="61" t="s">
        <v>14</v>
      </c>
      <c r="K174" s="61"/>
    </row>
    <row r="175" spans="1:11" s="55" customFormat="1" ht="16.5" x14ac:dyDescent="0.35">
      <c r="A175" s="56">
        <v>168</v>
      </c>
      <c r="B175" s="75" t="s">
        <v>289</v>
      </c>
      <c r="C175" s="68" t="s">
        <v>290</v>
      </c>
      <c r="D175" s="68" t="s">
        <v>654</v>
      </c>
      <c r="E175" s="68" t="s">
        <v>291</v>
      </c>
      <c r="F175" s="90">
        <v>23</v>
      </c>
      <c r="G175" s="91">
        <v>11254.8</v>
      </c>
      <c r="H175" s="59">
        <v>972.36000000000013</v>
      </c>
      <c r="I175" s="60">
        <f t="shared" si="2"/>
        <v>8751000</v>
      </c>
      <c r="J175" s="61" t="s">
        <v>14</v>
      </c>
      <c r="K175" s="69"/>
    </row>
    <row r="176" spans="1:11" s="55" customFormat="1" ht="16.5" x14ac:dyDescent="0.35">
      <c r="A176" s="56">
        <v>169</v>
      </c>
      <c r="B176" s="75" t="s">
        <v>292</v>
      </c>
      <c r="C176" s="68" t="s">
        <v>293</v>
      </c>
      <c r="D176" s="68" t="s">
        <v>656</v>
      </c>
      <c r="E176" s="68" t="s">
        <v>294</v>
      </c>
      <c r="F176" s="90">
        <v>4</v>
      </c>
      <c r="G176" s="91">
        <v>6701.2</v>
      </c>
      <c r="H176" s="59">
        <v>579</v>
      </c>
      <c r="I176" s="60">
        <f t="shared" si="2"/>
        <v>5211000</v>
      </c>
      <c r="J176" s="61" t="s">
        <v>14</v>
      </c>
      <c r="K176" s="61"/>
    </row>
    <row r="177" spans="1:11" s="55" customFormat="1" ht="16.5" x14ac:dyDescent="0.35">
      <c r="A177" s="56">
        <v>170</v>
      </c>
      <c r="B177" s="75" t="s">
        <v>282</v>
      </c>
      <c r="C177" s="68" t="s">
        <v>295</v>
      </c>
      <c r="D177" s="68" t="s">
        <v>655</v>
      </c>
      <c r="E177" s="68" t="s">
        <v>296</v>
      </c>
      <c r="F177" s="90">
        <v>14</v>
      </c>
      <c r="G177" s="91">
        <v>10000</v>
      </c>
      <c r="H177" s="59">
        <v>0</v>
      </c>
      <c r="I177" s="60">
        <f t="shared" si="2"/>
        <v>0</v>
      </c>
      <c r="J177" s="61" t="s">
        <v>14</v>
      </c>
      <c r="K177" s="61"/>
    </row>
    <row r="178" spans="1:11" s="55" customFormat="1" ht="16.5" x14ac:dyDescent="0.35">
      <c r="A178" s="56">
        <v>171</v>
      </c>
      <c r="B178" s="77" t="s">
        <v>297</v>
      </c>
      <c r="C178" s="68" t="s">
        <v>283</v>
      </c>
      <c r="D178" s="68" t="s">
        <v>654</v>
      </c>
      <c r="E178" s="68">
        <v>468</v>
      </c>
      <c r="F178" s="90">
        <v>17</v>
      </c>
      <c r="G178" s="91">
        <v>3000</v>
      </c>
      <c r="H178" s="59">
        <v>120.00000000000001</v>
      </c>
      <c r="I178" s="60">
        <f t="shared" si="2"/>
        <v>1080000</v>
      </c>
      <c r="J178" s="61" t="s">
        <v>14</v>
      </c>
      <c r="K178" s="61"/>
    </row>
    <row r="179" spans="1:11" s="55" customFormat="1" ht="16.5" x14ac:dyDescent="0.35">
      <c r="A179" s="56">
        <v>172</v>
      </c>
      <c r="B179" s="78" t="s">
        <v>298</v>
      </c>
      <c r="C179" s="68" t="s">
        <v>299</v>
      </c>
      <c r="D179" s="68" t="s">
        <v>654</v>
      </c>
      <c r="E179" s="68">
        <v>468</v>
      </c>
      <c r="F179" s="90">
        <v>17</v>
      </c>
      <c r="G179" s="91">
        <v>17589</v>
      </c>
      <c r="H179" s="59">
        <v>1860</v>
      </c>
      <c r="I179" s="60">
        <f t="shared" si="2"/>
        <v>16740000</v>
      </c>
      <c r="J179" s="61" t="s">
        <v>14</v>
      </c>
      <c r="K179" s="61"/>
    </row>
    <row r="180" spans="1:11" s="55" customFormat="1" ht="16.5" x14ac:dyDescent="0.35">
      <c r="A180" s="56">
        <v>173</v>
      </c>
      <c r="B180" s="76" t="s">
        <v>300</v>
      </c>
      <c r="C180" s="68" t="s">
        <v>293</v>
      </c>
      <c r="D180" s="68" t="s">
        <v>655</v>
      </c>
      <c r="E180" s="68"/>
      <c r="F180" s="90"/>
      <c r="G180" s="91">
        <v>11520</v>
      </c>
      <c r="H180" s="59">
        <v>291.60000000000002</v>
      </c>
      <c r="I180" s="60">
        <f t="shared" si="2"/>
        <v>2624000</v>
      </c>
      <c r="J180" s="61" t="s">
        <v>14</v>
      </c>
      <c r="K180" s="61"/>
    </row>
    <row r="181" spans="1:11" s="55" customFormat="1" ht="31" x14ac:dyDescent="0.35">
      <c r="A181" s="56">
        <v>174</v>
      </c>
      <c r="B181" s="76" t="s">
        <v>301</v>
      </c>
      <c r="C181" s="68" t="s">
        <v>302</v>
      </c>
      <c r="D181" s="68" t="s">
        <v>655</v>
      </c>
      <c r="E181" s="68">
        <v>116</v>
      </c>
      <c r="F181" s="90">
        <v>13</v>
      </c>
      <c r="G181" s="91">
        <v>7606.0000000000009</v>
      </c>
      <c r="H181" s="59">
        <v>360</v>
      </c>
      <c r="I181" s="60">
        <f t="shared" si="2"/>
        <v>3240000</v>
      </c>
      <c r="J181" s="61" t="s">
        <v>14</v>
      </c>
      <c r="K181" s="61"/>
    </row>
    <row r="182" spans="1:11" s="55" customFormat="1" ht="16.5" x14ac:dyDescent="0.35">
      <c r="A182" s="56">
        <v>175</v>
      </c>
      <c r="B182" s="78" t="s">
        <v>303</v>
      </c>
      <c r="C182" s="68" t="s">
        <v>304</v>
      </c>
      <c r="D182" s="68" t="s">
        <v>656</v>
      </c>
      <c r="E182" s="68" t="s">
        <v>305</v>
      </c>
      <c r="F182" s="90" t="s">
        <v>306</v>
      </c>
      <c r="G182" s="91">
        <v>18120</v>
      </c>
      <c r="H182" s="59">
        <v>600</v>
      </c>
      <c r="I182" s="60">
        <f t="shared" si="2"/>
        <v>5400000</v>
      </c>
      <c r="J182" s="61" t="s">
        <v>14</v>
      </c>
      <c r="K182" s="61"/>
    </row>
    <row r="183" spans="1:11" s="55" customFormat="1" ht="16.5" x14ac:dyDescent="0.35">
      <c r="A183" s="56">
        <v>176</v>
      </c>
      <c r="B183" s="78" t="s">
        <v>307</v>
      </c>
      <c r="C183" s="68" t="s">
        <v>293</v>
      </c>
      <c r="D183" s="68" t="s">
        <v>654</v>
      </c>
      <c r="E183" s="68"/>
      <c r="F183" s="90"/>
      <c r="G183" s="91">
        <v>2462</v>
      </c>
      <c r="H183" s="59">
        <v>142.19999999999999</v>
      </c>
      <c r="I183" s="60">
        <f t="shared" si="2"/>
        <v>1280000</v>
      </c>
      <c r="J183" s="61" t="s">
        <v>14</v>
      </c>
      <c r="K183" s="61"/>
    </row>
    <row r="184" spans="1:11" s="79" customFormat="1" ht="16.5" x14ac:dyDescent="0.35">
      <c r="A184" s="56">
        <v>177</v>
      </c>
      <c r="B184" s="77" t="s">
        <v>308</v>
      </c>
      <c r="C184" s="68" t="s">
        <v>295</v>
      </c>
      <c r="D184" s="68" t="s">
        <v>656</v>
      </c>
      <c r="E184" s="68"/>
      <c r="F184" s="90"/>
      <c r="G184" s="91">
        <v>7002</v>
      </c>
      <c r="H184" s="59">
        <v>302.40000000000003</v>
      </c>
      <c r="I184" s="60">
        <f t="shared" si="2"/>
        <v>2722000</v>
      </c>
      <c r="J184" s="61" t="s">
        <v>14</v>
      </c>
      <c r="K184" s="64"/>
    </row>
    <row r="185" spans="1:11" s="55" customFormat="1" ht="16.5" x14ac:dyDescent="0.35">
      <c r="A185" s="56">
        <v>178</v>
      </c>
      <c r="B185" s="76" t="s">
        <v>309</v>
      </c>
      <c r="C185" s="68" t="s">
        <v>295</v>
      </c>
      <c r="D185" s="68" t="s">
        <v>655</v>
      </c>
      <c r="E185" s="68"/>
      <c r="F185" s="90"/>
      <c r="G185" s="91">
        <v>1360</v>
      </c>
      <c r="H185" s="59">
        <v>86.4</v>
      </c>
      <c r="I185" s="60">
        <f t="shared" si="2"/>
        <v>778000</v>
      </c>
      <c r="J185" s="61" t="s">
        <v>14</v>
      </c>
      <c r="K185" s="61"/>
    </row>
    <row r="186" spans="1:11" s="55" customFormat="1" ht="16.5" x14ac:dyDescent="0.35">
      <c r="A186" s="56">
        <v>179</v>
      </c>
      <c r="B186" s="76" t="s">
        <v>310</v>
      </c>
      <c r="C186" s="68" t="s">
        <v>285</v>
      </c>
      <c r="D186" s="68" t="s">
        <v>655</v>
      </c>
      <c r="E186" s="68">
        <v>324</v>
      </c>
      <c r="F186" s="90">
        <v>17</v>
      </c>
      <c r="G186" s="91">
        <v>13071.7</v>
      </c>
      <c r="H186" s="59">
        <v>360</v>
      </c>
      <c r="I186" s="60">
        <f t="shared" si="2"/>
        <v>3240000</v>
      </c>
      <c r="J186" s="61" t="s">
        <v>14</v>
      </c>
      <c r="K186" s="61"/>
    </row>
    <row r="187" spans="1:11" s="55" customFormat="1" ht="16.5" x14ac:dyDescent="0.35">
      <c r="A187" s="56">
        <v>180</v>
      </c>
      <c r="B187" s="76" t="s">
        <v>311</v>
      </c>
      <c r="C187" s="68" t="s">
        <v>279</v>
      </c>
      <c r="D187" s="68" t="s">
        <v>654</v>
      </c>
      <c r="E187" s="68" t="s">
        <v>312</v>
      </c>
      <c r="F187" s="90">
        <v>23</v>
      </c>
      <c r="G187" s="91">
        <v>30000</v>
      </c>
      <c r="H187" s="59">
        <v>2220.0000000000005</v>
      </c>
      <c r="I187" s="60">
        <f t="shared" si="2"/>
        <v>19980000</v>
      </c>
      <c r="J187" s="61" t="s">
        <v>14</v>
      </c>
      <c r="K187" s="61"/>
    </row>
    <row r="188" spans="1:11" s="55" customFormat="1" ht="63.5" customHeight="1" x14ac:dyDescent="0.35">
      <c r="A188" s="56">
        <v>181</v>
      </c>
      <c r="B188" s="76" t="s">
        <v>313</v>
      </c>
      <c r="C188" s="68" t="s">
        <v>279</v>
      </c>
      <c r="D188" s="68" t="s">
        <v>655</v>
      </c>
      <c r="E188" s="68" t="s">
        <v>314</v>
      </c>
      <c r="F188" s="90">
        <v>19</v>
      </c>
      <c r="G188" s="91">
        <v>8635</v>
      </c>
      <c r="H188" s="59">
        <v>497.40000000000003</v>
      </c>
      <c r="I188" s="60">
        <f t="shared" si="2"/>
        <v>4477000</v>
      </c>
      <c r="J188" s="61" t="s">
        <v>14</v>
      </c>
      <c r="K188" s="61"/>
    </row>
    <row r="189" spans="1:11" s="55" customFormat="1" ht="16.5" x14ac:dyDescent="0.35">
      <c r="A189" s="56">
        <v>182</v>
      </c>
      <c r="B189" s="76" t="s">
        <v>315</v>
      </c>
      <c r="C189" s="68" t="s">
        <v>279</v>
      </c>
      <c r="D189" s="68" t="s">
        <v>654</v>
      </c>
      <c r="E189" s="68" t="s">
        <v>316</v>
      </c>
      <c r="F189" s="90">
        <v>23</v>
      </c>
      <c r="G189" s="91">
        <v>4422</v>
      </c>
      <c r="H189" s="59">
        <v>478.68000000000006</v>
      </c>
      <c r="I189" s="60">
        <f t="shared" si="2"/>
        <v>4308000</v>
      </c>
      <c r="J189" s="61" t="s">
        <v>14</v>
      </c>
      <c r="K189" s="61"/>
    </row>
    <row r="190" spans="1:11" s="55" customFormat="1" ht="16.5" x14ac:dyDescent="0.35">
      <c r="A190" s="56">
        <v>183</v>
      </c>
      <c r="B190" s="76" t="s">
        <v>317</v>
      </c>
      <c r="C190" s="68" t="s">
        <v>288</v>
      </c>
      <c r="D190" s="68" t="s">
        <v>654</v>
      </c>
      <c r="E190" s="68">
        <v>23</v>
      </c>
      <c r="F190" s="90" t="s">
        <v>318</v>
      </c>
      <c r="G190" s="91">
        <v>12593</v>
      </c>
      <c r="H190" s="59">
        <v>816</v>
      </c>
      <c r="I190" s="60">
        <f t="shared" si="2"/>
        <v>7344000</v>
      </c>
      <c r="J190" s="61" t="s">
        <v>14</v>
      </c>
      <c r="K190" s="61"/>
    </row>
    <row r="191" spans="1:11" s="55" customFormat="1" ht="16.5" x14ac:dyDescent="0.35">
      <c r="A191" s="56">
        <v>184</v>
      </c>
      <c r="B191" s="76" t="s">
        <v>319</v>
      </c>
      <c r="C191" s="68" t="s">
        <v>293</v>
      </c>
      <c r="D191" s="68" t="s">
        <v>654</v>
      </c>
      <c r="E191" s="68">
        <v>113</v>
      </c>
      <c r="F191" s="90" t="s">
        <v>237</v>
      </c>
      <c r="G191" s="91">
        <v>4700.7</v>
      </c>
      <c r="H191" s="59">
        <v>102</v>
      </c>
      <c r="I191" s="60">
        <f t="shared" si="2"/>
        <v>918000</v>
      </c>
      <c r="J191" s="61" t="s">
        <v>14</v>
      </c>
      <c r="K191" s="61"/>
    </row>
    <row r="192" spans="1:11" s="55" customFormat="1" ht="16.5" x14ac:dyDescent="0.35">
      <c r="A192" s="56">
        <v>185</v>
      </c>
      <c r="B192" s="76" t="s">
        <v>322</v>
      </c>
      <c r="C192" s="68" t="s">
        <v>323</v>
      </c>
      <c r="D192" s="68" t="s">
        <v>655</v>
      </c>
      <c r="E192" s="68">
        <v>132</v>
      </c>
      <c r="F192" s="90">
        <v>11</v>
      </c>
      <c r="G192" s="91">
        <v>2674</v>
      </c>
      <c r="H192" s="59">
        <v>420.00000000000006</v>
      </c>
      <c r="I192" s="60">
        <f t="shared" si="2"/>
        <v>3780000</v>
      </c>
      <c r="J192" s="61" t="s">
        <v>14</v>
      </c>
      <c r="K192" s="61"/>
    </row>
    <row r="193" spans="1:13" s="79" customFormat="1" ht="64.5" customHeight="1" x14ac:dyDescent="0.35">
      <c r="A193" s="56">
        <v>186</v>
      </c>
      <c r="B193" s="75" t="s">
        <v>335</v>
      </c>
      <c r="C193" s="68">
        <v>1</v>
      </c>
      <c r="D193" s="68" t="s">
        <v>657</v>
      </c>
      <c r="E193" s="68" t="s">
        <v>336</v>
      </c>
      <c r="F193" s="90">
        <v>4</v>
      </c>
      <c r="G193" s="91">
        <f>25884+479</f>
        <v>26363</v>
      </c>
      <c r="H193" s="59">
        <v>3416.6448</v>
      </c>
      <c r="I193" s="60">
        <f t="shared" si="2"/>
        <v>30750000</v>
      </c>
      <c r="J193" s="64" t="s">
        <v>14</v>
      </c>
      <c r="K193" s="64"/>
      <c r="L193" s="80"/>
      <c r="M193" s="80"/>
    </row>
    <row r="194" spans="1:13" s="79" customFormat="1" ht="31" x14ac:dyDescent="0.35">
      <c r="A194" s="56">
        <v>187</v>
      </c>
      <c r="B194" s="63" t="s">
        <v>346</v>
      </c>
      <c r="C194" s="64">
        <v>1</v>
      </c>
      <c r="D194" s="68" t="s">
        <v>657</v>
      </c>
      <c r="E194" s="68" t="s">
        <v>347</v>
      </c>
      <c r="F194" s="90">
        <v>2</v>
      </c>
      <c r="G194" s="91">
        <v>2641</v>
      </c>
      <c r="H194" s="59">
        <v>285.12</v>
      </c>
      <c r="I194" s="60">
        <f t="shared" si="2"/>
        <v>2566000</v>
      </c>
      <c r="J194" s="64" t="s">
        <v>14</v>
      </c>
      <c r="K194" s="64"/>
      <c r="L194" s="80"/>
      <c r="M194" s="80"/>
    </row>
    <row r="195" spans="1:13" s="79" customFormat="1" ht="31" x14ac:dyDescent="0.35">
      <c r="A195" s="56">
        <v>188</v>
      </c>
      <c r="B195" s="63" t="s">
        <v>352</v>
      </c>
      <c r="C195" s="64">
        <v>1</v>
      </c>
      <c r="D195" s="68" t="s">
        <v>656</v>
      </c>
      <c r="E195" s="68" t="s">
        <v>353</v>
      </c>
      <c r="F195" s="90">
        <v>4</v>
      </c>
      <c r="G195" s="91">
        <v>6142</v>
      </c>
      <c r="H195" s="59">
        <v>862.33680000000004</v>
      </c>
      <c r="I195" s="60">
        <f t="shared" si="2"/>
        <v>7761000</v>
      </c>
      <c r="J195" s="64" t="s">
        <v>14</v>
      </c>
      <c r="K195" s="64"/>
      <c r="L195" s="80"/>
      <c r="M195" s="80"/>
    </row>
    <row r="196" spans="1:13" s="79" customFormat="1" ht="16.5" x14ac:dyDescent="0.35">
      <c r="A196" s="56">
        <v>189</v>
      </c>
      <c r="B196" s="63" t="s">
        <v>378</v>
      </c>
      <c r="C196" s="64">
        <v>3</v>
      </c>
      <c r="D196" s="68" t="s">
        <v>657</v>
      </c>
      <c r="E196" s="68" t="s">
        <v>379</v>
      </c>
      <c r="F196" s="90">
        <v>4</v>
      </c>
      <c r="G196" s="91">
        <v>1435</v>
      </c>
      <c r="H196" s="59">
        <v>185.76000000000002</v>
      </c>
      <c r="I196" s="60">
        <f t="shared" si="2"/>
        <v>1672000</v>
      </c>
      <c r="J196" s="64" t="s">
        <v>14</v>
      </c>
      <c r="K196" s="64"/>
      <c r="L196" s="80"/>
      <c r="M196" s="80"/>
    </row>
    <row r="197" spans="1:13" s="79" customFormat="1" ht="16.5" x14ac:dyDescent="0.35">
      <c r="A197" s="56">
        <v>190</v>
      </c>
      <c r="B197" s="63" t="s">
        <v>380</v>
      </c>
      <c r="C197" s="64">
        <v>3</v>
      </c>
      <c r="D197" s="68" t="s">
        <v>657</v>
      </c>
      <c r="E197" s="68">
        <v>1250</v>
      </c>
      <c r="F197" s="90">
        <v>4</v>
      </c>
      <c r="G197" s="91">
        <v>600</v>
      </c>
      <c r="H197" s="59">
        <v>77.760000000000005</v>
      </c>
      <c r="I197" s="60">
        <f t="shared" si="2"/>
        <v>700000</v>
      </c>
      <c r="J197" s="64" t="s">
        <v>14</v>
      </c>
      <c r="K197" s="64"/>
      <c r="L197" s="80"/>
      <c r="M197" s="80"/>
    </row>
    <row r="198" spans="1:13" s="79" customFormat="1" ht="54.5" customHeight="1" x14ac:dyDescent="0.35">
      <c r="A198" s="56">
        <v>191</v>
      </c>
      <c r="B198" s="63" t="s">
        <v>381</v>
      </c>
      <c r="C198" s="64">
        <v>3</v>
      </c>
      <c r="D198" s="68" t="s">
        <v>657</v>
      </c>
      <c r="E198" s="68" t="s">
        <v>578</v>
      </c>
      <c r="F198" s="90" t="s">
        <v>382</v>
      </c>
      <c r="G198" s="91">
        <v>4831</v>
      </c>
      <c r="H198" s="59">
        <v>417.39840000000004</v>
      </c>
      <c r="I198" s="60">
        <f t="shared" si="2"/>
        <v>3757000</v>
      </c>
      <c r="J198" s="64" t="s">
        <v>14</v>
      </c>
      <c r="K198" s="64"/>
      <c r="L198" s="80"/>
      <c r="M198" s="80"/>
    </row>
    <row r="199" spans="1:13" s="79" customFormat="1" ht="16.5" x14ac:dyDescent="0.35">
      <c r="A199" s="56">
        <v>192</v>
      </c>
      <c r="B199" s="63" t="s">
        <v>383</v>
      </c>
      <c r="C199" s="64">
        <v>3</v>
      </c>
      <c r="D199" s="68" t="s">
        <v>657</v>
      </c>
      <c r="E199" s="68">
        <v>1276</v>
      </c>
      <c r="F199" s="90">
        <v>4</v>
      </c>
      <c r="G199" s="91">
        <v>1500</v>
      </c>
      <c r="H199" s="59">
        <v>64.800000000000011</v>
      </c>
      <c r="I199" s="60">
        <f t="shared" si="2"/>
        <v>583000</v>
      </c>
      <c r="J199" s="64" t="s">
        <v>14</v>
      </c>
      <c r="K199" s="64"/>
      <c r="L199" s="80"/>
      <c r="M199" s="80"/>
    </row>
    <row r="200" spans="1:13" s="79" customFormat="1" ht="16.5" x14ac:dyDescent="0.35">
      <c r="A200" s="56">
        <v>193</v>
      </c>
      <c r="B200" s="63" t="s">
        <v>384</v>
      </c>
      <c r="C200" s="64">
        <v>3</v>
      </c>
      <c r="D200" s="68" t="s">
        <v>656</v>
      </c>
      <c r="E200" s="68">
        <v>1272</v>
      </c>
      <c r="F200" s="90">
        <v>4</v>
      </c>
      <c r="G200" s="91">
        <v>665</v>
      </c>
      <c r="H200" s="59">
        <v>86.4</v>
      </c>
      <c r="I200" s="60">
        <f t="shared" si="2"/>
        <v>778000</v>
      </c>
      <c r="J200" s="64" t="s">
        <v>14</v>
      </c>
      <c r="K200" s="64"/>
      <c r="L200" s="80"/>
      <c r="M200" s="80"/>
    </row>
    <row r="201" spans="1:13" s="79" customFormat="1" ht="16.5" x14ac:dyDescent="0.35">
      <c r="A201" s="56">
        <v>194</v>
      </c>
      <c r="B201" s="63" t="s">
        <v>385</v>
      </c>
      <c r="C201" s="64">
        <v>3</v>
      </c>
      <c r="D201" s="68" t="s">
        <v>657</v>
      </c>
      <c r="E201" s="68">
        <v>996</v>
      </c>
      <c r="F201" s="90">
        <v>4</v>
      </c>
      <c r="G201" s="91">
        <v>476</v>
      </c>
      <c r="H201" s="59">
        <v>61.56</v>
      </c>
      <c r="I201" s="60">
        <f t="shared" ref="I201:I264" si="3">ROUND(H201*9000,-3)</f>
        <v>554000</v>
      </c>
      <c r="J201" s="64" t="s">
        <v>14</v>
      </c>
      <c r="K201" s="64"/>
      <c r="L201" s="80"/>
      <c r="M201" s="80"/>
    </row>
    <row r="202" spans="1:13" s="79" customFormat="1" ht="16.5" x14ac:dyDescent="0.35">
      <c r="A202" s="56">
        <v>195</v>
      </c>
      <c r="B202" s="63" t="s">
        <v>386</v>
      </c>
      <c r="C202" s="64">
        <v>3</v>
      </c>
      <c r="D202" s="68" t="s">
        <v>657</v>
      </c>
      <c r="E202" s="68" t="s">
        <v>387</v>
      </c>
      <c r="F202" s="90">
        <v>4</v>
      </c>
      <c r="G202" s="91">
        <v>1657</v>
      </c>
      <c r="H202" s="59">
        <v>213.84</v>
      </c>
      <c r="I202" s="60">
        <f t="shared" si="3"/>
        <v>1925000</v>
      </c>
      <c r="J202" s="64" t="s">
        <v>14</v>
      </c>
      <c r="K202" s="64"/>
      <c r="L202" s="80"/>
      <c r="M202" s="80"/>
    </row>
    <row r="203" spans="1:13" s="79" customFormat="1" ht="16.5" x14ac:dyDescent="0.35">
      <c r="A203" s="56">
        <v>196</v>
      </c>
      <c r="B203" s="63" t="s">
        <v>388</v>
      </c>
      <c r="C203" s="64">
        <v>3</v>
      </c>
      <c r="D203" s="68" t="s">
        <v>656</v>
      </c>
      <c r="E203" s="68"/>
      <c r="F203" s="90"/>
      <c r="G203" s="91">
        <v>250</v>
      </c>
      <c r="H203" s="59">
        <v>10.8</v>
      </c>
      <c r="I203" s="60">
        <f t="shared" si="3"/>
        <v>97000</v>
      </c>
      <c r="J203" s="64" t="s">
        <v>14</v>
      </c>
      <c r="K203" s="64"/>
      <c r="L203" s="80"/>
      <c r="M203" s="80"/>
    </row>
    <row r="204" spans="1:13" s="79" customFormat="1" ht="16.5" x14ac:dyDescent="0.35">
      <c r="A204" s="56">
        <v>197</v>
      </c>
      <c r="B204" s="63" t="s">
        <v>389</v>
      </c>
      <c r="C204" s="64">
        <v>3</v>
      </c>
      <c r="D204" s="68" t="s">
        <v>657</v>
      </c>
      <c r="E204" s="68" t="s">
        <v>580</v>
      </c>
      <c r="F204" s="90" t="s">
        <v>390</v>
      </c>
      <c r="G204" s="91">
        <v>1116</v>
      </c>
      <c r="H204" s="59">
        <v>48.211200000000005</v>
      </c>
      <c r="I204" s="60">
        <f t="shared" si="3"/>
        <v>434000</v>
      </c>
      <c r="J204" s="64" t="s">
        <v>14</v>
      </c>
      <c r="K204" s="64"/>
      <c r="L204" s="80"/>
      <c r="M204" s="80"/>
    </row>
    <row r="205" spans="1:13" s="79" customFormat="1" ht="16.5" x14ac:dyDescent="0.35">
      <c r="A205" s="56">
        <v>198</v>
      </c>
      <c r="B205" s="63" t="s">
        <v>391</v>
      </c>
      <c r="C205" s="64">
        <v>3</v>
      </c>
      <c r="D205" s="68" t="s">
        <v>656</v>
      </c>
      <c r="E205" s="68"/>
      <c r="F205" s="90"/>
      <c r="G205" s="91">
        <v>1363</v>
      </c>
      <c r="H205" s="59">
        <v>147.20400000000004</v>
      </c>
      <c r="I205" s="60">
        <f t="shared" si="3"/>
        <v>1325000</v>
      </c>
      <c r="J205" s="64" t="s">
        <v>14</v>
      </c>
      <c r="K205" s="64"/>
      <c r="L205" s="80"/>
      <c r="M205" s="80"/>
    </row>
    <row r="206" spans="1:13" s="79" customFormat="1" ht="16.5" x14ac:dyDescent="0.35">
      <c r="A206" s="56">
        <v>199</v>
      </c>
      <c r="B206" s="63" t="s">
        <v>392</v>
      </c>
      <c r="C206" s="64">
        <v>3</v>
      </c>
      <c r="D206" s="68" t="s">
        <v>656</v>
      </c>
      <c r="E206" s="68" t="s">
        <v>393</v>
      </c>
      <c r="F206" s="90">
        <v>4</v>
      </c>
      <c r="G206" s="91">
        <v>1194</v>
      </c>
      <c r="H206" s="59">
        <v>154.44</v>
      </c>
      <c r="I206" s="60">
        <f t="shared" si="3"/>
        <v>1390000</v>
      </c>
      <c r="J206" s="64" t="s">
        <v>14</v>
      </c>
      <c r="K206" s="64"/>
      <c r="L206" s="80"/>
      <c r="M206" s="80"/>
    </row>
    <row r="207" spans="1:13" s="79" customFormat="1" ht="16.5" x14ac:dyDescent="0.35">
      <c r="A207" s="56">
        <v>200</v>
      </c>
      <c r="B207" s="63" t="s">
        <v>394</v>
      </c>
      <c r="C207" s="64">
        <v>3</v>
      </c>
      <c r="D207" s="68" t="s">
        <v>657</v>
      </c>
      <c r="E207" s="68">
        <v>1278</v>
      </c>
      <c r="F207" s="90">
        <v>4</v>
      </c>
      <c r="G207" s="91">
        <v>800</v>
      </c>
      <c r="H207" s="59">
        <v>103.68</v>
      </c>
      <c r="I207" s="60">
        <f t="shared" si="3"/>
        <v>933000</v>
      </c>
      <c r="J207" s="64" t="s">
        <v>14</v>
      </c>
      <c r="K207" s="64"/>
      <c r="L207" s="80"/>
      <c r="M207" s="80"/>
    </row>
    <row r="208" spans="1:13" s="79" customFormat="1" ht="16.5" x14ac:dyDescent="0.35">
      <c r="A208" s="56">
        <v>201</v>
      </c>
      <c r="B208" s="63" t="s">
        <v>395</v>
      </c>
      <c r="C208" s="64">
        <v>3</v>
      </c>
      <c r="D208" s="68" t="s">
        <v>657</v>
      </c>
      <c r="E208" s="68" t="s">
        <v>396</v>
      </c>
      <c r="F208" s="90">
        <v>10</v>
      </c>
      <c r="G208" s="91">
        <f>1064-814</f>
        <v>250</v>
      </c>
      <c r="H208" s="59">
        <v>10.8</v>
      </c>
      <c r="I208" s="60">
        <f t="shared" si="3"/>
        <v>97000</v>
      </c>
      <c r="J208" s="64" t="s">
        <v>14</v>
      </c>
      <c r="K208" s="64"/>
      <c r="L208" s="80"/>
      <c r="M208" s="80"/>
    </row>
    <row r="209" spans="1:13" s="79" customFormat="1" ht="16.5" x14ac:dyDescent="0.35">
      <c r="A209" s="56">
        <v>202</v>
      </c>
      <c r="B209" s="63" t="s">
        <v>107</v>
      </c>
      <c r="C209" s="64">
        <v>3</v>
      </c>
      <c r="D209" s="68" t="s">
        <v>656</v>
      </c>
      <c r="E209" s="68">
        <v>1114</v>
      </c>
      <c r="F209" s="90">
        <v>11</v>
      </c>
      <c r="G209" s="91">
        <f>1609-260</f>
        <v>1349</v>
      </c>
      <c r="H209" s="59">
        <v>173.88000000000002</v>
      </c>
      <c r="I209" s="60">
        <f t="shared" si="3"/>
        <v>1565000</v>
      </c>
      <c r="J209" s="64" t="s">
        <v>14</v>
      </c>
      <c r="K209" s="64"/>
      <c r="L209" s="80"/>
      <c r="M209" s="80"/>
    </row>
    <row r="210" spans="1:13" s="79" customFormat="1" ht="16.5" x14ac:dyDescent="0.35">
      <c r="A210" s="56">
        <v>203</v>
      </c>
      <c r="B210" s="63" t="s">
        <v>397</v>
      </c>
      <c r="C210" s="64">
        <v>5</v>
      </c>
      <c r="D210" s="68"/>
      <c r="E210" s="68">
        <v>1113</v>
      </c>
      <c r="F210" s="90">
        <v>11</v>
      </c>
      <c r="G210" s="91">
        <v>1044</v>
      </c>
      <c r="H210" s="59">
        <v>89.64</v>
      </c>
      <c r="I210" s="60">
        <f t="shared" si="3"/>
        <v>807000</v>
      </c>
      <c r="J210" s="64" t="s">
        <v>14</v>
      </c>
      <c r="K210" s="64"/>
      <c r="L210" s="80"/>
      <c r="M210" s="80"/>
    </row>
    <row r="211" spans="1:13" s="79" customFormat="1" ht="65" customHeight="1" x14ac:dyDescent="0.35">
      <c r="A211" s="56">
        <v>204</v>
      </c>
      <c r="B211" s="63" t="s">
        <v>398</v>
      </c>
      <c r="C211" s="64">
        <v>5</v>
      </c>
      <c r="D211" s="68" t="s">
        <v>657</v>
      </c>
      <c r="E211" s="68" t="s">
        <v>399</v>
      </c>
      <c r="F211" s="90" t="s">
        <v>400</v>
      </c>
      <c r="G211" s="91">
        <v>5750</v>
      </c>
      <c r="H211" s="59">
        <v>496.8</v>
      </c>
      <c r="I211" s="60">
        <f t="shared" si="3"/>
        <v>4471000</v>
      </c>
      <c r="J211" s="64" t="s">
        <v>14</v>
      </c>
      <c r="K211" s="64"/>
      <c r="L211" s="80"/>
      <c r="M211" s="80"/>
    </row>
    <row r="212" spans="1:13" s="79" customFormat="1" ht="16.5" x14ac:dyDescent="0.35">
      <c r="A212" s="56">
        <v>205</v>
      </c>
      <c r="B212" s="63" t="s">
        <v>398</v>
      </c>
      <c r="C212" s="64">
        <v>5</v>
      </c>
      <c r="D212" s="68" t="s">
        <v>657</v>
      </c>
      <c r="E212" s="68" t="s">
        <v>401</v>
      </c>
      <c r="F212" s="90" t="s">
        <v>237</v>
      </c>
      <c r="G212" s="91">
        <f>991+426</f>
        <v>1417</v>
      </c>
      <c r="H212" s="59">
        <v>106.92</v>
      </c>
      <c r="I212" s="60">
        <f t="shared" si="3"/>
        <v>962000</v>
      </c>
      <c r="J212" s="64" t="s">
        <v>14</v>
      </c>
      <c r="K212" s="64"/>
      <c r="L212" s="80"/>
      <c r="M212" s="80"/>
    </row>
    <row r="213" spans="1:13" s="79" customFormat="1" ht="31" x14ac:dyDescent="0.35">
      <c r="A213" s="56">
        <v>206</v>
      </c>
      <c r="B213" s="63" t="s">
        <v>404</v>
      </c>
      <c r="C213" s="64">
        <v>5</v>
      </c>
      <c r="D213" s="68" t="s">
        <v>657</v>
      </c>
      <c r="E213" s="68" t="s">
        <v>405</v>
      </c>
      <c r="F213" s="90" t="s">
        <v>406</v>
      </c>
      <c r="G213" s="91">
        <f>697+420</f>
        <v>1117</v>
      </c>
      <c r="H213" s="59">
        <v>120.96000000000001</v>
      </c>
      <c r="I213" s="60">
        <f t="shared" si="3"/>
        <v>1089000</v>
      </c>
      <c r="J213" s="64" t="s">
        <v>14</v>
      </c>
      <c r="K213" s="64"/>
      <c r="L213" s="80"/>
      <c r="M213" s="80"/>
    </row>
    <row r="214" spans="1:13" s="79" customFormat="1" ht="16.5" x14ac:dyDescent="0.35">
      <c r="A214" s="56">
        <v>207</v>
      </c>
      <c r="B214" s="63" t="s">
        <v>407</v>
      </c>
      <c r="C214" s="64">
        <v>5</v>
      </c>
      <c r="D214" s="68" t="s">
        <v>657</v>
      </c>
      <c r="E214" s="68">
        <v>1338.941</v>
      </c>
      <c r="F214" s="90" t="s">
        <v>237</v>
      </c>
      <c r="G214" s="91">
        <v>3030</v>
      </c>
      <c r="H214" s="59">
        <v>261.36000000000007</v>
      </c>
      <c r="I214" s="60">
        <f t="shared" si="3"/>
        <v>2352000</v>
      </c>
      <c r="J214" s="64" t="s">
        <v>14</v>
      </c>
      <c r="K214" s="64"/>
      <c r="L214" s="80"/>
      <c r="M214" s="80"/>
    </row>
    <row r="215" spans="1:13" s="79" customFormat="1" ht="46.5" x14ac:dyDescent="0.35">
      <c r="A215" s="56">
        <v>208</v>
      </c>
      <c r="B215" s="63" t="s">
        <v>409</v>
      </c>
      <c r="C215" s="64">
        <v>5</v>
      </c>
      <c r="D215" s="68" t="s">
        <v>657</v>
      </c>
      <c r="E215" s="68" t="s">
        <v>676</v>
      </c>
      <c r="F215" s="90">
        <v>11</v>
      </c>
      <c r="G215" s="91">
        <v>7451</v>
      </c>
      <c r="H215" s="59">
        <v>321.84000000000003</v>
      </c>
      <c r="I215" s="60">
        <f t="shared" si="3"/>
        <v>2897000</v>
      </c>
      <c r="J215" s="64" t="s">
        <v>14</v>
      </c>
      <c r="K215" s="64"/>
      <c r="L215" s="80"/>
      <c r="M215" s="80"/>
    </row>
    <row r="216" spans="1:13" s="79" customFormat="1" ht="16.5" x14ac:dyDescent="0.35">
      <c r="A216" s="56">
        <v>209</v>
      </c>
      <c r="B216" s="61" t="s">
        <v>411</v>
      </c>
      <c r="C216" s="64">
        <v>5</v>
      </c>
      <c r="D216" s="68" t="s">
        <v>657</v>
      </c>
      <c r="E216" s="68" t="s">
        <v>412</v>
      </c>
      <c r="F216" s="90" t="s">
        <v>413</v>
      </c>
      <c r="G216" s="91">
        <v>1015.6</v>
      </c>
      <c r="H216" s="59">
        <v>87.48</v>
      </c>
      <c r="I216" s="60">
        <f t="shared" si="3"/>
        <v>787000</v>
      </c>
      <c r="J216" s="64" t="s">
        <v>14</v>
      </c>
      <c r="K216" s="64"/>
      <c r="L216" s="80"/>
      <c r="M216" s="80"/>
    </row>
    <row r="217" spans="1:13" s="79" customFormat="1" ht="16.5" x14ac:dyDescent="0.35">
      <c r="A217" s="56">
        <v>210</v>
      </c>
      <c r="B217" s="61" t="s">
        <v>411</v>
      </c>
      <c r="C217" s="64">
        <v>5</v>
      </c>
      <c r="D217" s="68" t="s">
        <v>657</v>
      </c>
      <c r="E217" s="68" t="s">
        <v>579</v>
      </c>
      <c r="F217" s="90" t="s">
        <v>414</v>
      </c>
      <c r="G217" s="91">
        <v>1653</v>
      </c>
      <c r="H217" s="59">
        <v>106.92</v>
      </c>
      <c r="I217" s="60">
        <f t="shared" si="3"/>
        <v>962000</v>
      </c>
      <c r="J217" s="64" t="s">
        <v>14</v>
      </c>
      <c r="K217" s="64"/>
      <c r="L217" s="80"/>
      <c r="M217" s="80"/>
    </row>
    <row r="218" spans="1:13" s="79" customFormat="1" ht="16.5" x14ac:dyDescent="0.35">
      <c r="A218" s="56">
        <v>211</v>
      </c>
      <c r="B218" s="63" t="s">
        <v>417</v>
      </c>
      <c r="C218" s="64">
        <v>5</v>
      </c>
      <c r="D218" s="68" t="s">
        <v>657</v>
      </c>
      <c r="E218" s="68">
        <v>817</v>
      </c>
      <c r="F218" s="90" t="s">
        <v>237</v>
      </c>
      <c r="G218" s="91">
        <v>2854</v>
      </c>
      <c r="H218" s="59">
        <v>184.68</v>
      </c>
      <c r="I218" s="60">
        <f t="shared" si="3"/>
        <v>1662000</v>
      </c>
      <c r="J218" s="64" t="s">
        <v>14</v>
      </c>
      <c r="K218" s="64"/>
      <c r="L218" s="80"/>
      <c r="M218" s="80"/>
    </row>
    <row r="219" spans="1:13" s="79" customFormat="1" ht="16.5" x14ac:dyDescent="0.35">
      <c r="A219" s="56">
        <v>212</v>
      </c>
      <c r="B219" s="63" t="s">
        <v>418</v>
      </c>
      <c r="C219" s="64">
        <v>5</v>
      </c>
      <c r="D219" s="68" t="s">
        <v>657</v>
      </c>
      <c r="E219" s="68">
        <v>1277.1251999999999</v>
      </c>
      <c r="F219" s="90" t="s">
        <v>237</v>
      </c>
      <c r="G219" s="91">
        <v>1391</v>
      </c>
      <c r="H219" s="59">
        <v>180.36</v>
      </c>
      <c r="I219" s="60">
        <f t="shared" si="3"/>
        <v>1623000</v>
      </c>
      <c r="J219" s="64" t="s">
        <v>14</v>
      </c>
      <c r="K219" s="64"/>
      <c r="L219" s="80"/>
      <c r="M219" s="80"/>
    </row>
    <row r="220" spans="1:13" s="79" customFormat="1" ht="62" x14ac:dyDescent="0.35">
      <c r="A220" s="56">
        <v>213</v>
      </c>
      <c r="B220" s="63" t="s">
        <v>419</v>
      </c>
      <c r="C220" s="64">
        <v>5</v>
      </c>
      <c r="D220" s="68" t="s">
        <v>657</v>
      </c>
      <c r="E220" s="68" t="s">
        <v>420</v>
      </c>
      <c r="F220" s="90">
        <v>12</v>
      </c>
      <c r="G220" s="91">
        <v>10145</v>
      </c>
      <c r="H220" s="59">
        <v>656.6400000000001</v>
      </c>
      <c r="I220" s="60">
        <f t="shared" si="3"/>
        <v>5910000</v>
      </c>
      <c r="J220" s="64" t="s">
        <v>14</v>
      </c>
      <c r="K220" s="64"/>
      <c r="L220" s="80"/>
      <c r="M220" s="80"/>
    </row>
    <row r="221" spans="1:13" s="79" customFormat="1" ht="16.5" x14ac:dyDescent="0.35">
      <c r="A221" s="56">
        <v>214</v>
      </c>
      <c r="B221" s="61" t="s">
        <v>426</v>
      </c>
      <c r="C221" s="64">
        <v>5</v>
      </c>
      <c r="D221" s="68" t="s">
        <v>657</v>
      </c>
      <c r="E221" s="68">
        <v>768</v>
      </c>
      <c r="F221" s="90" t="s">
        <v>237</v>
      </c>
      <c r="G221" s="91">
        <f>3313</f>
        <v>3313</v>
      </c>
      <c r="H221" s="59">
        <v>214.92000000000002</v>
      </c>
      <c r="I221" s="60">
        <f t="shared" si="3"/>
        <v>1934000</v>
      </c>
      <c r="J221" s="64" t="s">
        <v>14</v>
      </c>
      <c r="K221" s="64"/>
      <c r="L221" s="80"/>
      <c r="M221" s="80"/>
    </row>
    <row r="222" spans="1:13" s="79" customFormat="1" ht="16.5" x14ac:dyDescent="0.35">
      <c r="A222" s="56">
        <v>215</v>
      </c>
      <c r="B222" s="63" t="s">
        <v>429</v>
      </c>
      <c r="C222" s="64">
        <v>5</v>
      </c>
      <c r="D222" s="68" t="s">
        <v>657</v>
      </c>
      <c r="E222" s="68" t="s">
        <v>430</v>
      </c>
      <c r="F222" s="90" t="s">
        <v>237</v>
      </c>
      <c r="G222" s="91">
        <v>5761</v>
      </c>
      <c r="H222" s="59">
        <v>372.6</v>
      </c>
      <c r="I222" s="60">
        <f t="shared" si="3"/>
        <v>3353000</v>
      </c>
      <c r="J222" s="64" t="s">
        <v>14</v>
      </c>
      <c r="K222" s="64"/>
      <c r="L222" s="80"/>
      <c r="M222" s="80"/>
    </row>
    <row r="223" spans="1:13" s="79" customFormat="1" ht="16.5" x14ac:dyDescent="0.35">
      <c r="A223" s="56">
        <v>216</v>
      </c>
      <c r="B223" s="61" t="s">
        <v>431</v>
      </c>
      <c r="C223" s="64">
        <v>6</v>
      </c>
      <c r="D223" s="68" t="s">
        <v>655</v>
      </c>
      <c r="E223" s="68">
        <v>758</v>
      </c>
      <c r="F223" s="90">
        <v>11</v>
      </c>
      <c r="G223" s="91">
        <v>1036</v>
      </c>
      <c r="H223" s="59">
        <v>86.4</v>
      </c>
      <c r="I223" s="60">
        <f t="shared" si="3"/>
        <v>778000</v>
      </c>
      <c r="J223" s="64" t="s">
        <v>14</v>
      </c>
      <c r="K223" s="64"/>
      <c r="L223" s="80"/>
      <c r="M223" s="80"/>
    </row>
    <row r="224" spans="1:13" s="79" customFormat="1" ht="16.5" x14ac:dyDescent="0.35">
      <c r="A224" s="56">
        <v>217</v>
      </c>
      <c r="B224" s="61" t="s">
        <v>432</v>
      </c>
      <c r="C224" s="64">
        <v>6</v>
      </c>
      <c r="D224" s="68" t="s">
        <v>657</v>
      </c>
      <c r="E224" s="68">
        <v>56</v>
      </c>
      <c r="F224" s="90">
        <v>11</v>
      </c>
      <c r="G224" s="91">
        <v>1402</v>
      </c>
      <c r="H224" s="59">
        <v>105.84</v>
      </c>
      <c r="I224" s="60">
        <f t="shared" si="3"/>
        <v>953000</v>
      </c>
      <c r="J224" s="64" t="s">
        <v>14</v>
      </c>
      <c r="K224" s="64"/>
      <c r="L224" s="80"/>
      <c r="M224" s="80"/>
    </row>
    <row r="225" spans="1:13" s="79" customFormat="1" ht="16.5" x14ac:dyDescent="0.35">
      <c r="A225" s="56">
        <v>218</v>
      </c>
      <c r="B225" s="61" t="s">
        <v>433</v>
      </c>
      <c r="C225" s="64">
        <v>6</v>
      </c>
      <c r="D225" s="68" t="s">
        <v>657</v>
      </c>
      <c r="E225" s="68">
        <v>64</v>
      </c>
      <c r="F225" s="90">
        <v>11</v>
      </c>
      <c r="G225" s="91">
        <v>2340</v>
      </c>
      <c r="H225" s="59">
        <v>151.20000000000002</v>
      </c>
      <c r="I225" s="60">
        <f t="shared" si="3"/>
        <v>1361000</v>
      </c>
      <c r="J225" s="64" t="s">
        <v>14</v>
      </c>
      <c r="K225" s="64"/>
      <c r="L225" s="80"/>
      <c r="M225" s="80"/>
    </row>
    <row r="226" spans="1:13" s="79" customFormat="1" ht="16.5" x14ac:dyDescent="0.35">
      <c r="A226" s="56">
        <v>219</v>
      </c>
      <c r="B226" s="61" t="s">
        <v>434</v>
      </c>
      <c r="C226" s="64">
        <v>6</v>
      </c>
      <c r="D226" s="68" t="s">
        <v>657</v>
      </c>
      <c r="E226" s="68">
        <v>67</v>
      </c>
      <c r="F226" s="90">
        <v>11</v>
      </c>
      <c r="G226" s="91">
        <v>1056</v>
      </c>
      <c r="H226" s="59">
        <v>69.12</v>
      </c>
      <c r="I226" s="60">
        <f t="shared" si="3"/>
        <v>622000</v>
      </c>
      <c r="J226" s="64" t="s">
        <v>14</v>
      </c>
      <c r="K226" s="64"/>
      <c r="L226" s="80"/>
      <c r="M226" s="80"/>
    </row>
    <row r="227" spans="1:13" s="79" customFormat="1" ht="16.5" x14ac:dyDescent="0.35">
      <c r="A227" s="56">
        <v>220</v>
      </c>
      <c r="B227" s="61" t="s">
        <v>435</v>
      </c>
      <c r="C227" s="64">
        <v>6</v>
      </c>
      <c r="D227" s="68" t="s">
        <v>657</v>
      </c>
      <c r="E227" s="68" t="s">
        <v>436</v>
      </c>
      <c r="F227" s="90">
        <v>11</v>
      </c>
      <c r="G227" s="91">
        <v>3861</v>
      </c>
      <c r="H227" s="59">
        <v>291.60000000000002</v>
      </c>
      <c r="I227" s="60">
        <f t="shared" si="3"/>
        <v>2624000</v>
      </c>
      <c r="J227" s="64" t="s">
        <v>14</v>
      </c>
      <c r="K227" s="64"/>
      <c r="L227" s="80"/>
      <c r="M227" s="80"/>
    </row>
    <row r="228" spans="1:13" s="79" customFormat="1" ht="16.5" x14ac:dyDescent="0.35">
      <c r="A228" s="56">
        <v>221</v>
      </c>
      <c r="B228" s="61" t="s">
        <v>437</v>
      </c>
      <c r="C228" s="64">
        <v>6</v>
      </c>
      <c r="D228" s="68" t="s">
        <v>657</v>
      </c>
      <c r="E228" s="68" t="s">
        <v>438</v>
      </c>
      <c r="F228" s="90">
        <v>11</v>
      </c>
      <c r="G228" s="91">
        <v>2550</v>
      </c>
      <c r="H228" s="59">
        <v>55.080000000000005</v>
      </c>
      <c r="I228" s="60">
        <f t="shared" si="3"/>
        <v>496000</v>
      </c>
      <c r="J228" s="64" t="s">
        <v>14</v>
      </c>
      <c r="K228" s="64"/>
      <c r="L228" s="80"/>
      <c r="M228" s="80"/>
    </row>
    <row r="229" spans="1:13" s="79" customFormat="1" ht="16.5" x14ac:dyDescent="0.35">
      <c r="A229" s="56">
        <v>222</v>
      </c>
      <c r="B229" s="61" t="s">
        <v>439</v>
      </c>
      <c r="C229" s="64">
        <v>6</v>
      </c>
      <c r="D229" s="68" t="s">
        <v>657</v>
      </c>
      <c r="E229" s="68" t="s">
        <v>440</v>
      </c>
      <c r="F229" s="90">
        <v>11</v>
      </c>
      <c r="G229" s="91">
        <v>4722</v>
      </c>
      <c r="H229" s="59">
        <v>357.48</v>
      </c>
      <c r="I229" s="60">
        <f t="shared" si="3"/>
        <v>3217000</v>
      </c>
      <c r="J229" s="64" t="s">
        <v>14</v>
      </c>
      <c r="K229" s="64"/>
      <c r="L229" s="80"/>
      <c r="M229" s="80"/>
    </row>
    <row r="230" spans="1:13" s="79" customFormat="1" ht="16.5" x14ac:dyDescent="0.35">
      <c r="A230" s="56">
        <v>223</v>
      </c>
      <c r="B230" s="61" t="s">
        <v>441</v>
      </c>
      <c r="C230" s="64">
        <v>6</v>
      </c>
      <c r="D230" s="68" t="s">
        <v>657</v>
      </c>
      <c r="E230" s="68">
        <v>394</v>
      </c>
      <c r="F230" s="90">
        <v>11</v>
      </c>
      <c r="G230" s="91">
        <v>1122</v>
      </c>
      <c r="H230" s="59">
        <v>85.320000000000007</v>
      </c>
      <c r="I230" s="60">
        <f t="shared" si="3"/>
        <v>768000</v>
      </c>
      <c r="J230" s="64" t="s">
        <v>14</v>
      </c>
      <c r="K230" s="64"/>
      <c r="L230" s="80"/>
      <c r="M230" s="80"/>
    </row>
    <row r="231" spans="1:13" s="79" customFormat="1" ht="31" x14ac:dyDescent="0.35">
      <c r="A231" s="56">
        <v>224</v>
      </c>
      <c r="B231" s="61">
        <v>0</v>
      </c>
      <c r="C231" s="64">
        <v>6</v>
      </c>
      <c r="D231" s="68"/>
      <c r="E231" s="68" t="s">
        <v>442</v>
      </c>
      <c r="F231" s="90">
        <v>12</v>
      </c>
      <c r="G231" s="91">
        <v>10116</v>
      </c>
      <c r="H231" s="59">
        <v>764.6400000000001</v>
      </c>
      <c r="I231" s="60">
        <f t="shared" si="3"/>
        <v>6882000</v>
      </c>
      <c r="J231" s="64" t="s">
        <v>14</v>
      </c>
      <c r="K231" s="64"/>
      <c r="L231" s="80"/>
      <c r="M231" s="80"/>
    </row>
    <row r="232" spans="1:13" s="79" customFormat="1" ht="16.5" x14ac:dyDescent="0.35">
      <c r="A232" s="56">
        <v>225</v>
      </c>
      <c r="B232" s="61" t="s">
        <v>443</v>
      </c>
      <c r="C232" s="64">
        <v>6</v>
      </c>
      <c r="D232" s="68" t="s">
        <v>657</v>
      </c>
      <c r="E232" s="68">
        <v>350</v>
      </c>
      <c r="F232" s="90">
        <v>11</v>
      </c>
      <c r="G232" s="91">
        <v>871</v>
      </c>
      <c r="H232" s="59">
        <v>65.88</v>
      </c>
      <c r="I232" s="60">
        <f t="shared" si="3"/>
        <v>593000</v>
      </c>
      <c r="J232" s="64" t="s">
        <v>14</v>
      </c>
      <c r="K232" s="64"/>
      <c r="L232" s="80"/>
      <c r="M232" s="80"/>
    </row>
    <row r="233" spans="1:13" s="79" customFormat="1" ht="16.5" x14ac:dyDescent="0.35">
      <c r="A233" s="56">
        <v>226</v>
      </c>
      <c r="B233" s="61" t="s">
        <v>444</v>
      </c>
      <c r="C233" s="64">
        <v>6</v>
      </c>
      <c r="D233" s="68" t="s">
        <v>657</v>
      </c>
      <c r="E233" s="68">
        <v>238</v>
      </c>
      <c r="F233" s="90">
        <v>11</v>
      </c>
      <c r="G233" s="91">
        <v>4422</v>
      </c>
      <c r="H233" s="59">
        <v>334.8</v>
      </c>
      <c r="I233" s="60">
        <f t="shared" si="3"/>
        <v>3013000</v>
      </c>
      <c r="J233" s="64" t="s">
        <v>14</v>
      </c>
      <c r="K233" s="64"/>
      <c r="L233" s="80"/>
      <c r="M233" s="80"/>
    </row>
    <row r="234" spans="1:13" s="79" customFormat="1" ht="16.5" x14ac:dyDescent="0.35">
      <c r="A234" s="56">
        <v>227</v>
      </c>
      <c r="B234" s="61" t="s">
        <v>445</v>
      </c>
      <c r="C234" s="64">
        <v>6</v>
      </c>
      <c r="D234" s="68" t="s">
        <v>657</v>
      </c>
      <c r="E234" s="68">
        <v>184</v>
      </c>
      <c r="F234" s="90">
        <v>11</v>
      </c>
      <c r="G234" s="91">
        <v>1686</v>
      </c>
      <c r="H234" s="59">
        <v>127.44000000000001</v>
      </c>
      <c r="I234" s="60">
        <f t="shared" si="3"/>
        <v>1147000</v>
      </c>
      <c r="J234" s="64" t="s">
        <v>14</v>
      </c>
      <c r="K234" s="64"/>
      <c r="L234" s="80"/>
      <c r="M234" s="80"/>
    </row>
    <row r="235" spans="1:13" s="79" customFormat="1" ht="16.5" x14ac:dyDescent="0.35">
      <c r="A235" s="56">
        <v>228</v>
      </c>
      <c r="B235" s="61" t="s">
        <v>446</v>
      </c>
      <c r="C235" s="64">
        <v>6</v>
      </c>
      <c r="D235" s="68" t="s">
        <v>657</v>
      </c>
      <c r="E235" s="68" t="s">
        <v>447</v>
      </c>
      <c r="F235" s="90">
        <v>11</v>
      </c>
      <c r="G235" s="91">
        <v>3997</v>
      </c>
      <c r="H235" s="59">
        <v>302.40000000000003</v>
      </c>
      <c r="I235" s="60">
        <f t="shared" si="3"/>
        <v>2722000</v>
      </c>
      <c r="J235" s="64" t="s">
        <v>14</v>
      </c>
      <c r="K235" s="64"/>
      <c r="L235" s="80"/>
      <c r="M235" s="80"/>
    </row>
    <row r="236" spans="1:13" s="79" customFormat="1" ht="16.5" x14ac:dyDescent="0.35">
      <c r="A236" s="56">
        <v>229</v>
      </c>
      <c r="B236" s="61" t="s">
        <v>448</v>
      </c>
      <c r="C236" s="64">
        <v>6</v>
      </c>
      <c r="D236" s="68" t="s">
        <v>657</v>
      </c>
      <c r="E236" s="68" t="s">
        <v>449</v>
      </c>
      <c r="F236" s="90">
        <v>11</v>
      </c>
      <c r="G236" s="91">
        <v>7196</v>
      </c>
      <c r="H236" s="59">
        <v>544.32000000000005</v>
      </c>
      <c r="I236" s="60">
        <f t="shared" si="3"/>
        <v>4899000</v>
      </c>
      <c r="J236" s="64" t="s">
        <v>14</v>
      </c>
      <c r="K236" s="64"/>
      <c r="L236" s="80"/>
      <c r="M236" s="80"/>
    </row>
    <row r="237" spans="1:13" s="79" customFormat="1" ht="16.5" x14ac:dyDescent="0.35">
      <c r="A237" s="56">
        <v>230</v>
      </c>
      <c r="B237" s="61" t="s">
        <v>450</v>
      </c>
      <c r="C237" s="64">
        <v>6</v>
      </c>
      <c r="D237" s="68" t="s">
        <v>657</v>
      </c>
      <c r="E237" s="68" t="s">
        <v>451</v>
      </c>
      <c r="F237" s="90">
        <v>11</v>
      </c>
      <c r="G237" s="91">
        <v>9211</v>
      </c>
      <c r="H237" s="59">
        <v>695.5200000000001</v>
      </c>
      <c r="I237" s="60">
        <f t="shared" si="3"/>
        <v>6260000</v>
      </c>
      <c r="J237" s="64" t="s">
        <v>14</v>
      </c>
      <c r="K237" s="64"/>
      <c r="L237" s="80"/>
      <c r="M237" s="80"/>
    </row>
    <row r="238" spans="1:13" s="79" customFormat="1" ht="16.5" x14ac:dyDescent="0.35">
      <c r="A238" s="56">
        <v>231</v>
      </c>
      <c r="B238" s="61" t="s">
        <v>453</v>
      </c>
      <c r="C238" s="64">
        <v>6</v>
      </c>
      <c r="D238" s="68" t="s">
        <v>657</v>
      </c>
      <c r="E238" s="68" t="s">
        <v>454</v>
      </c>
      <c r="F238" s="90">
        <v>11</v>
      </c>
      <c r="G238" s="91">
        <v>2238</v>
      </c>
      <c r="H238" s="59">
        <v>144.72</v>
      </c>
      <c r="I238" s="60">
        <f t="shared" si="3"/>
        <v>1302000</v>
      </c>
      <c r="J238" s="64" t="s">
        <v>14</v>
      </c>
      <c r="K238" s="64"/>
      <c r="L238" s="80"/>
      <c r="M238" s="80"/>
    </row>
    <row r="239" spans="1:13" s="79" customFormat="1" ht="16.5" x14ac:dyDescent="0.35">
      <c r="A239" s="56">
        <v>232</v>
      </c>
      <c r="B239" s="61" t="s">
        <v>455</v>
      </c>
      <c r="C239" s="64">
        <v>6</v>
      </c>
      <c r="D239" s="68" t="s">
        <v>657</v>
      </c>
      <c r="E239" s="68">
        <v>273</v>
      </c>
      <c r="F239" s="90">
        <v>11</v>
      </c>
      <c r="G239" s="91">
        <v>6845</v>
      </c>
      <c r="H239" s="59">
        <v>517.32000000000005</v>
      </c>
      <c r="I239" s="60">
        <f t="shared" si="3"/>
        <v>4656000</v>
      </c>
      <c r="J239" s="64" t="s">
        <v>14</v>
      </c>
      <c r="K239" s="64"/>
      <c r="L239" s="80"/>
      <c r="M239" s="80"/>
    </row>
    <row r="240" spans="1:13" s="79" customFormat="1" ht="16.5" x14ac:dyDescent="0.35">
      <c r="A240" s="56">
        <v>233</v>
      </c>
      <c r="B240" s="61" t="s">
        <v>456</v>
      </c>
      <c r="C240" s="64">
        <v>6</v>
      </c>
      <c r="D240" s="68" t="s">
        <v>657</v>
      </c>
      <c r="E240" s="68" t="s">
        <v>457</v>
      </c>
      <c r="F240" s="90">
        <v>11</v>
      </c>
      <c r="G240" s="91">
        <v>1500</v>
      </c>
      <c r="H240" s="59">
        <v>113.4</v>
      </c>
      <c r="I240" s="60">
        <f t="shared" si="3"/>
        <v>1021000</v>
      </c>
      <c r="J240" s="64" t="s">
        <v>14</v>
      </c>
      <c r="K240" s="64"/>
      <c r="L240" s="80"/>
      <c r="M240" s="80"/>
    </row>
    <row r="241" spans="1:13" s="79" customFormat="1" ht="16.5" x14ac:dyDescent="0.35">
      <c r="A241" s="56">
        <v>234</v>
      </c>
      <c r="B241" s="61" t="s">
        <v>458</v>
      </c>
      <c r="C241" s="64">
        <v>6</v>
      </c>
      <c r="D241" s="68" t="s">
        <v>657</v>
      </c>
      <c r="E241" s="68" t="s">
        <v>459</v>
      </c>
      <c r="F241" s="90">
        <v>11</v>
      </c>
      <c r="G241" s="91">
        <v>1000</v>
      </c>
      <c r="H241" s="59">
        <v>75.600000000000009</v>
      </c>
      <c r="I241" s="60">
        <f t="shared" si="3"/>
        <v>680000</v>
      </c>
      <c r="J241" s="64" t="s">
        <v>14</v>
      </c>
      <c r="K241" s="64"/>
      <c r="L241" s="80"/>
      <c r="M241" s="80"/>
    </row>
    <row r="242" spans="1:13" s="79" customFormat="1" ht="16.5" x14ac:dyDescent="0.35">
      <c r="A242" s="56">
        <v>235</v>
      </c>
      <c r="B242" s="61" t="s">
        <v>461</v>
      </c>
      <c r="C242" s="64">
        <v>6</v>
      </c>
      <c r="D242" s="68" t="s">
        <v>657</v>
      </c>
      <c r="E242" s="68">
        <v>581</v>
      </c>
      <c r="F242" s="90">
        <v>11</v>
      </c>
      <c r="G242" s="91">
        <v>3760</v>
      </c>
      <c r="H242" s="59">
        <v>162.43199999999999</v>
      </c>
      <c r="I242" s="60">
        <f t="shared" si="3"/>
        <v>1462000</v>
      </c>
      <c r="J242" s="64" t="s">
        <v>14</v>
      </c>
      <c r="K242" s="64"/>
      <c r="L242" s="80"/>
      <c r="M242" s="80"/>
    </row>
    <row r="243" spans="1:13" s="79" customFormat="1" ht="16.5" x14ac:dyDescent="0.35">
      <c r="A243" s="56">
        <v>236</v>
      </c>
      <c r="B243" s="61" t="s">
        <v>462</v>
      </c>
      <c r="C243" s="64">
        <v>6</v>
      </c>
      <c r="D243" s="68" t="s">
        <v>657</v>
      </c>
      <c r="E243" s="68" t="s">
        <v>457</v>
      </c>
      <c r="F243" s="90">
        <v>11</v>
      </c>
      <c r="G243" s="91">
        <v>6000</v>
      </c>
      <c r="H243" s="59">
        <v>388.8</v>
      </c>
      <c r="I243" s="60">
        <f t="shared" si="3"/>
        <v>3499000</v>
      </c>
      <c r="J243" s="64" t="s">
        <v>14</v>
      </c>
      <c r="K243" s="64"/>
      <c r="L243" s="80"/>
      <c r="M243" s="80"/>
    </row>
    <row r="244" spans="1:13" s="79" customFormat="1" ht="16.5" x14ac:dyDescent="0.35">
      <c r="A244" s="56">
        <v>237</v>
      </c>
      <c r="B244" s="61" t="s">
        <v>463</v>
      </c>
      <c r="C244" s="64">
        <v>7</v>
      </c>
      <c r="D244" s="68" t="s">
        <v>657</v>
      </c>
      <c r="E244" s="68">
        <v>804</v>
      </c>
      <c r="F244" s="90">
        <v>11</v>
      </c>
      <c r="G244" s="91">
        <v>1712</v>
      </c>
      <c r="H244" s="59">
        <v>147.96</v>
      </c>
      <c r="I244" s="60">
        <f t="shared" si="3"/>
        <v>1332000</v>
      </c>
      <c r="J244" s="64" t="s">
        <v>14</v>
      </c>
      <c r="K244" s="64"/>
      <c r="L244" s="80"/>
      <c r="M244" s="80"/>
    </row>
    <row r="245" spans="1:13" s="79" customFormat="1" ht="16.5" x14ac:dyDescent="0.35">
      <c r="A245" s="56">
        <v>238</v>
      </c>
      <c r="B245" s="61" t="s">
        <v>472</v>
      </c>
      <c r="C245" s="64">
        <v>9</v>
      </c>
      <c r="D245" s="68" t="s">
        <v>657</v>
      </c>
      <c r="E245" s="68">
        <v>46</v>
      </c>
      <c r="F245" s="90">
        <v>13</v>
      </c>
      <c r="G245" s="91">
        <v>1040</v>
      </c>
      <c r="H245" s="59">
        <v>56.160000000000004</v>
      </c>
      <c r="I245" s="60">
        <f t="shared" si="3"/>
        <v>505000</v>
      </c>
      <c r="J245" s="64" t="s">
        <v>14</v>
      </c>
      <c r="K245" s="64"/>
      <c r="L245" s="80"/>
      <c r="M245" s="80"/>
    </row>
    <row r="246" spans="1:13" s="79" customFormat="1" ht="16.5" x14ac:dyDescent="0.35">
      <c r="A246" s="56">
        <v>239</v>
      </c>
      <c r="B246" s="61" t="s">
        <v>473</v>
      </c>
      <c r="C246" s="64">
        <v>9</v>
      </c>
      <c r="D246" s="68" t="s">
        <v>657</v>
      </c>
      <c r="E246" s="68">
        <v>47</v>
      </c>
      <c r="F246" s="90">
        <v>13</v>
      </c>
      <c r="G246" s="91">
        <v>2640</v>
      </c>
      <c r="H246" s="59">
        <v>142.56</v>
      </c>
      <c r="I246" s="60">
        <f t="shared" si="3"/>
        <v>1283000</v>
      </c>
      <c r="J246" s="64" t="s">
        <v>14</v>
      </c>
      <c r="K246" s="64"/>
      <c r="L246" s="80"/>
      <c r="M246" s="80"/>
    </row>
    <row r="247" spans="1:13" s="79" customFormat="1" ht="16.5" x14ac:dyDescent="0.35">
      <c r="A247" s="56">
        <v>240</v>
      </c>
      <c r="B247" s="61" t="s">
        <v>475</v>
      </c>
      <c r="C247" s="64">
        <v>9</v>
      </c>
      <c r="D247" s="68" t="s">
        <v>657</v>
      </c>
      <c r="E247" s="68">
        <v>46</v>
      </c>
      <c r="F247" s="90">
        <v>13</v>
      </c>
      <c r="G247" s="91">
        <v>1197</v>
      </c>
      <c r="H247" s="59">
        <v>64.800000000000011</v>
      </c>
      <c r="I247" s="60">
        <f t="shared" si="3"/>
        <v>583000</v>
      </c>
      <c r="J247" s="64" t="s">
        <v>14</v>
      </c>
      <c r="K247" s="64"/>
      <c r="L247" s="80"/>
      <c r="M247" s="80"/>
    </row>
    <row r="248" spans="1:13" s="79" customFormat="1" ht="16.5" x14ac:dyDescent="0.35">
      <c r="A248" s="56">
        <v>241</v>
      </c>
      <c r="B248" s="61" t="s">
        <v>484</v>
      </c>
      <c r="C248" s="64">
        <v>9</v>
      </c>
      <c r="D248" s="68" t="s">
        <v>656</v>
      </c>
      <c r="E248" s="68" t="s">
        <v>485</v>
      </c>
      <c r="F248" s="90">
        <v>12</v>
      </c>
      <c r="G248" s="91">
        <v>1527</v>
      </c>
      <c r="H248" s="59">
        <v>65.88</v>
      </c>
      <c r="I248" s="60">
        <f t="shared" si="3"/>
        <v>593000</v>
      </c>
      <c r="J248" s="64" t="s">
        <v>14</v>
      </c>
      <c r="K248" s="64"/>
      <c r="L248" s="80"/>
      <c r="M248" s="80"/>
    </row>
    <row r="249" spans="1:13" s="79" customFormat="1" ht="16.5" x14ac:dyDescent="0.35">
      <c r="A249" s="56">
        <v>242</v>
      </c>
      <c r="B249" s="61" t="s">
        <v>489</v>
      </c>
      <c r="C249" s="64">
        <v>9</v>
      </c>
      <c r="D249" s="68" t="s">
        <v>656</v>
      </c>
      <c r="E249" s="68" t="s">
        <v>490</v>
      </c>
      <c r="F249" s="90">
        <v>12</v>
      </c>
      <c r="G249" s="91">
        <v>2283</v>
      </c>
      <c r="H249" s="59">
        <v>247.32000000000002</v>
      </c>
      <c r="I249" s="60">
        <f t="shared" si="3"/>
        <v>2226000</v>
      </c>
      <c r="J249" s="64" t="s">
        <v>14</v>
      </c>
      <c r="K249" s="64"/>
      <c r="L249" s="80"/>
      <c r="M249" s="80"/>
    </row>
    <row r="250" spans="1:13" s="79" customFormat="1" ht="16.5" x14ac:dyDescent="0.35">
      <c r="A250" s="56">
        <v>243</v>
      </c>
      <c r="B250" s="61" t="s">
        <v>491</v>
      </c>
      <c r="C250" s="64">
        <v>9</v>
      </c>
      <c r="D250" s="68" t="s">
        <v>656</v>
      </c>
      <c r="E250" s="68">
        <v>347.291</v>
      </c>
      <c r="F250" s="90">
        <v>12</v>
      </c>
      <c r="G250" s="91">
        <v>1650</v>
      </c>
      <c r="H250" s="59">
        <v>178.20000000000002</v>
      </c>
      <c r="I250" s="60">
        <f t="shared" si="3"/>
        <v>1604000</v>
      </c>
      <c r="J250" s="64" t="s">
        <v>14</v>
      </c>
      <c r="K250" s="64"/>
      <c r="L250" s="80"/>
      <c r="M250" s="80"/>
    </row>
    <row r="251" spans="1:13" s="79" customFormat="1" ht="16.5" x14ac:dyDescent="0.35">
      <c r="A251" s="56">
        <v>244</v>
      </c>
      <c r="B251" s="61" t="s">
        <v>496</v>
      </c>
      <c r="C251" s="64">
        <v>9</v>
      </c>
      <c r="D251" s="68" t="s">
        <v>657</v>
      </c>
      <c r="E251" s="68">
        <v>216</v>
      </c>
      <c r="F251" s="90">
        <v>12</v>
      </c>
      <c r="G251" s="91">
        <v>3632</v>
      </c>
      <c r="H251" s="59">
        <v>156.60000000000002</v>
      </c>
      <c r="I251" s="60">
        <f t="shared" si="3"/>
        <v>1409000</v>
      </c>
      <c r="J251" s="64" t="s">
        <v>14</v>
      </c>
      <c r="K251" s="64"/>
      <c r="L251" s="80"/>
      <c r="M251" s="80"/>
    </row>
    <row r="252" spans="1:13" s="79" customFormat="1" ht="16.5" x14ac:dyDescent="0.35">
      <c r="A252" s="56">
        <v>245</v>
      </c>
      <c r="B252" s="61" t="s">
        <v>501</v>
      </c>
      <c r="C252" s="64">
        <v>9</v>
      </c>
      <c r="D252" s="68" t="s">
        <v>656</v>
      </c>
      <c r="E252" s="68">
        <v>847</v>
      </c>
      <c r="F252" s="90">
        <v>12</v>
      </c>
      <c r="G252" s="91">
        <v>1764</v>
      </c>
      <c r="H252" s="59">
        <v>114.48</v>
      </c>
      <c r="I252" s="60">
        <f t="shared" si="3"/>
        <v>1030000</v>
      </c>
      <c r="J252" s="64" t="s">
        <v>14</v>
      </c>
      <c r="K252" s="64"/>
      <c r="L252" s="80"/>
      <c r="M252" s="80"/>
    </row>
    <row r="253" spans="1:13" s="79" customFormat="1" ht="16.5" x14ac:dyDescent="0.35">
      <c r="A253" s="56">
        <v>246</v>
      </c>
      <c r="B253" s="61" t="s">
        <v>502</v>
      </c>
      <c r="C253" s="64">
        <v>9</v>
      </c>
      <c r="D253" s="68" t="s">
        <v>657</v>
      </c>
      <c r="E253" s="68" t="s">
        <v>503</v>
      </c>
      <c r="F253" s="90">
        <v>12</v>
      </c>
      <c r="G253" s="91">
        <v>1643</v>
      </c>
      <c r="H253" s="59">
        <v>141.48000000000002</v>
      </c>
      <c r="I253" s="60">
        <f t="shared" si="3"/>
        <v>1273000</v>
      </c>
      <c r="J253" s="64" t="s">
        <v>14</v>
      </c>
      <c r="K253" s="64"/>
      <c r="L253" s="80"/>
      <c r="M253" s="80"/>
    </row>
    <row r="254" spans="1:13" s="79" customFormat="1" ht="16.5" x14ac:dyDescent="0.35">
      <c r="A254" s="56">
        <v>247</v>
      </c>
      <c r="B254" s="61" t="s">
        <v>507</v>
      </c>
      <c r="C254" s="64">
        <v>9</v>
      </c>
      <c r="D254" s="68" t="s">
        <v>656</v>
      </c>
      <c r="E254" s="68">
        <v>580</v>
      </c>
      <c r="F254" s="90">
        <v>12</v>
      </c>
      <c r="G254" s="91">
        <v>1080</v>
      </c>
      <c r="H254" s="59">
        <v>140.4</v>
      </c>
      <c r="I254" s="60">
        <f t="shared" si="3"/>
        <v>1264000</v>
      </c>
      <c r="J254" s="64" t="s">
        <v>14</v>
      </c>
      <c r="K254" s="64"/>
      <c r="L254" s="80"/>
      <c r="M254" s="80"/>
    </row>
    <row r="255" spans="1:13" s="79" customFormat="1" ht="31" x14ac:dyDescent="0.35">
      <c r="A255" s="56">
        <v>248</v>
      </c>
      <c r="B255" s="61" t="s">
        <v>513</v>
      </c>
      <c r="C255" s="64">
        <v>9</v>
      </c>
      <c r="D255" s="68" t="s">
        <v>656</v>
      </c>
      <c r="E255" s="68" t="s">
        <v>514</v>
      </c>
      <c r="F255" s="90">
        <v>13</v>
      </c>
      <c r="G255" s="91">
        <v>1621</v>
      </c>
      <c r="H255" s="59">
        <v>69.12</v>
      </c>
      <c r="I255" s="60">
        <f t="shared" si="3"/>
        <v>622000</v>
      </c>
      <c r="J255" s="64" t="s">
        <v>14</v>
      </c>
      <c r="K255" s="64"/>
      <c r="L255" s="80"/>
      <c r="M255" s="80"/>
    </row>
    <row r="256" spans="1:13" s="79" customFormat="1" ht="16.5" x14ac:dyDescent="0.35">
      <c r="A256" s="56">
        <v>249</v>
      </c>
      <c r="B256" s="61" t="s">
        <v>480</v>
      </c>
      <c r="C256" s="64">
        <v>9</v>
      </c>
      <c r="D256" s="68" t="s">
        <v>656</v>
      </c>
      <c r="E256" s="68">
        <v>569</v>
      </c>
      <c r="F256" s="90">
        <v>12</v>
      </c>
      <c r="G256" s="91">
        <v>1393</v>
      </c>
      <c r="H256" s="59">
        <v>89.64</v>
      </c>
      <c r="I256" s="60">
        <f t="shared" si="3"/>
        <v>807000</v>
      </c>
      <c r="J256" s="64" t="s">
        <v>14</v>
      </c>
      <c r="K256" s="64"/>
      <c r="L256" s="80"/>
      <c r="M256" s="80"/>
    </row>
    <row r="257" spans="1:13" s="79" customFormat="1" ht="31" x14ac:dyDescent="0.35">
      <c r="A257" s="56">
        <v>250</v>
      </c>
      <c r="B257" s="61" t="s">
        <v>518</v>
      </c>
      <c r="C257" s="64">
        <v>9</v>
      </c>
      <c r="D257" s="68" t="s">
        <v>656</v>
      </c>
      <c r="E257" s="68" t="s">
        <v>675</v>
      </c>
      <c r="F257" s="90">
        <v>12</v>
      </c>
      <c r="G257" s="91">
        <v>4153</v>
      </c>
      <c r="H257" s="59">
        <v>248.4</v>
      </c>
      <c r="I257" s="60">
        <f t="shared" si="3"/>
        <v>2236000</v>
      </c>
      <c r="J257" s="64" t="s">
        <v>14</v>
      </c>
      <c r="K257" s="64"/>
      <c r="L257" s="80"/>
      <c r="M257" s="80"/>
    </row>
    <row r="258" spans="1:13" s="79" customFormat="1" ht="16.5" x14ac:dyDescent="0.35">
      <c r="A258" s="56">
        <v>251</v>
      </c>
      <c r="B258" s="61" t="s">
        <v>310</v>
      </c>
      <c r="C258" s="64">
        <v>10</v>
      </c>
      <c r="D258" s="68" t="s">
        <v>656</v>
      </c>
      <c r="E258" s="68">
        <v>873</v>
      </c>
      <c r="F258" s="90">
        <v>12</v>
      </c>
      <c r="G258" s="91">
        <v>11500</v>
      </c>
      <c r="H258" s="59">
        <v>496.8</v>
      </c>
      <c r="I258" s="60">
        <f t="shared" si="3"/>
        <v>4471000</v>
      </c>
      <c r="J258" s="64" t="s">
        <v>14</v>
      </c>
      <c r="K258" s="64"/>
      <c r="L258" s="80"/>
      <c r="M258" s="80"/>
    </row>
    <row r="259" spans="1:13" s="79" customFormat="1" ht="61" customHeight="1" x14ac:dyDescent="0.35">
      <c r="A259" s="56">
        <v>252</v>
      </c>
      <c r="B259" s="63" t="s">
        <v>524</v>
      </c>
      <c r="C259" s="64">
        <v>10</v>
      </c>
      <c r="D259" s="68" t="s">
        <v>656</v>
      </c>
      <c r="E259" s="68" t="s">
        <v>674</v>
      </c>
      <c r="F259" s="90" t="s">
        <v>525</v>
      </c>
      <c r="G259" s="91">
        <v>7423</v>
      </c>
      <c r="H259" s="59">
        <v>962.28000000000009</v>
      </c>
      <c r="I259" s="60">
        <f t="shared" si="3"/>
        <v>8661000</v>
      </c>
      <c r="J259" s="64" t="s">
        <v>14</v>
      </c>
      <c r="K259" s="64"/>
      <c r="L259" s="80"/>
      <c r="M259" s="80"/>
    </row>
    <row r="260" spans="1:13" s="79" customFormat="1" ht="16.5" x14ac:dyDescent="0.35">
      <c r="A260" s="56">
        <v>253</v>
      </c>
      <c r="B260" s="61" t="s">
        <v>527</v>
      </c>
      <c r="C260" s="64">
        <v>10</v>
      </c>
      <c r="D260" s="68" t="s">
        <v>656</v>
      </c>
      <c r="E260" s="68" t="s">
        <v>528</v>
      </c>
      <c r="F260" s="90"/>
      <c r="G260" s="91">
        <v>1248</v>
      </c>
      <c r="H260" s="59">
        <v>106.92</v>
      </c>
      <c r="I260" s="60">
        <f t="shared" si="3"/>
        <v>962000</v>
      </c>
      <c r="J260" s="64" t="s">
        <v>14</v>
      </c>
      <c r="K260" s="64"/>
      <c r="L260" s="80"/>
      <c r="M260" s="80"/>
    </row>
    <row r="261" spans="1:13" s="79" customFormat="1" ht="31" x14ac:dyDescent="0.35">
      <c r="A261" s="56">
        <v>254</v>
      </c>
      <c r="B261" s="61" t="s">
        <v>529</v>
      </c>
      <c r="C261" s="64">
        <v>10</v>
      </c>
      <c r="D261" s="68" t="s">
        <v>656</v>
      </c>
      <c r="E261" s="68" t="s">
        <v>626</v>
      </c>
      <c r="F261" s="90">
        <v>1.4</v>
      </c>
      <c r="G261" s="91">
        <v>2307</v>
      </c>
      <c r="H261" s="59">
        <v>299.16000000000003</v>
      </c>
      <c r="I261" s="60">
        <f t="shared" si="3"/>
        <v>2692000</v>
      </c>
      <c r="J261" s="64" t="s">
        <v>14</v>
      </c>
      <c r="K261" s="64"/>
      <c r="L261" s="80"/>
      <c r="M261" s="80"/>
    </row>
    <row r="262" spans="1:13" s="79" customFormat="1" ht="31" x14ac:dyDescent="0.35">
      <c r="A262" s="56">
        <v>255</v>
      </c>
      <c r="B262" s="61" t="s">
        <v>530</v>
      </c>
      <c r="C262" s="64">
        <v>10</v>
      </c>
      <c r="D262" s="68" t="s">
        <v>656</v>
      </c>
      <c r="E262" s="68" t="s">
        <v>625</v>
      </c>
      <c r="F262" s="90">
        <v>1.4</v>
      </c>
      <c r="G262" s="91">
        <v>2096</v>
      </c>
      <c r="H262" s="59">
        <v>272.16000000000003</v>
      </c>
      <c r="I262" s="60">
        <f t="shared" si="3"/>
        <v>2449000</v>
      </c>
      <c r="J262" s="64" t="s">
        <v>14</v>
      </c>
      <c r="K262" s="64"/>
      <c r="L262" s="80"/>
      <c r="M262" s="80"/>
    </row>
    <row r="263" spans="1:13" s="79" customFormat="1" ht="31" x14ac:dyDescent="0.35">
      <c r="A263" s="56">
        <v>256</v>
      </c>
      <c r="B263" s="61" t="s">
        <v>531</v>
      </c>
      <c r="C263" s="64">
        <v>10</v>
      </c>
      <c r="D263" s="68" t="s">
        <v>656</v>
      </c>
      <c r="E263" s="68" t="s">
        <v>624</v>
      </c>
      <c r="F263" s="90"/>
      <c r="G263" s="91">
        <v>1987</v>
      </c>
      <c r="H263" s="59">
        <v>257.04000000000002</v>
      </c>
      <c r="I263" s="60">
        <f t="shared" si="3"/>
        <v>2313000</v>
      </c>
      <c r="J263" s="64" t="s">
        <v>14</v>
      </c>
      <c r="K263" s="64"/>
      <c r="L263" s="80"/>
      <c r="M263" s="80"/>
    </row>
    <row r="264" spans="1:13" s="79" customFormat="1" ht="16.5" x14ac:dyDescent="0.35">
      <c r="A264" s="56">
        <v>257</v>
      </c>
      <c r="B264" s="61" t="s">
        <v>533</v>
      </c>
      <c r="C264" s="64">
        <v>10</v>
      </c>
      <c r="D264" s="68" t="s">
        <v>656</v>
      </c>
      <c r="E264" s="68">
        <v>29</v>
      </c>
      <c r="F264" s="90">
        <v>4</v>
      </c>
      <c r="G264" s="91">
        <v>2000</v>
      </c>
      <c r="H264" s="59">
        <v>302.40000000000003</v>
      </c>
      <c r="I264" s="60">
        <f t="shared" si="3"/>
        <v>2722000</v>
      </c>
      <c r="J264" s="64" t="s">
        <v>14</v>
      </c>
      <c r="K264" s="64"/>
      <c r="L264" s="80"/>
      <c r="M264" s="80"/>
    </row>
    <row r="265" spans="1:13" s="79" customFormat="1" ht="16.5" x14ac:dyDescent="0.35">
      <c r="A265" s="56">
        <v>258</v>
      </c>
      <c r="B265" s="61" t="s">
        <v>535</v>
      </c>
      <c r="C265" s="64">
        <v>10</v>
      </c>
      <c r="D265" s="68" t="s">
        <v>656</v>
      </c>
      <c r="E265" s="68">
        <v>181.21799999999999</v>
      </c>
      <c r="F265" s="90">
        <v>1</v>
      </c>
      <c r="G265" s="91">
        <v>1662</v>
      </c>
      <c r="H265" s="59">
        <v>216</v>
      </c>
      <c r="I265" s="60">
        <f t="shared" ref="I265:I327" si="4">ROUND(H265*9000,-3)</f>
        <v>1944000</v>
      </c>
      <c r="J265" s="64" t="s">
        <v>14</v>
      </c>
      <c r="K265" s="64"/>
      <c r="L265" s="80"/>
      <c r="M265" s="80"/>
    </row>
    <row r="266" spans="1:13" s="79" customFormat="1" ht="16.5" x14ac:dyDescent="0.35">
      <c r="A266" s="56">
        <v>259</v>
      </c>
      <c r="B266" s="61" t="s">
        <v>536</v>
      </c>
      <c r="C266" s="64">
        <v>10</v>
      </c>
      <c r="D266" s="68" t="s">
        <v>656</v>
      </c>
      <c r="E266" s="68">
        <v>216.273</v>
      </c>
      <c r="F266" s="90">
        <v>1</v>
      </c>
      <c r="G266" s="91">
        <v>1640</v>
      </c>
      <c r="H266" s="59">
        <v>177.12</v>
      </c>
      <c r="I266" s="60">
        <f t="shared" si="4"/>
        <v>1594000</v>
      </c>
      <c r="J266" s="64" t="s">
        <v>14</v>
      </c>
      <c r="K266" s="64"/>
      <c r="L266" s="80"/>
      <c r="M266" s="80"/>
    </row>
    <row r="267" spans="1:13" s="79" customFormat="1" ht="16.5" x14ac:dyDescent="0.35">
      <c r="A267" s="56">
        <v>260</v>
      </c>
      <c r="B267" s="61" t="s">
        <v>538</v>
      </c>
      <c r="C267" s="64">
        <v>10</v>
      </c>
      <c r="D267" s="68" t="s">
        <v>656</v>
      </c>
      <c r="E267" s="68" t="s">
        <v>539</v>
      </c>
      <c r="F267" s="90">
        <v>1</v>
      </c>
      <c r="G267" s="91">
        <v>2039</v>
      </c>
      <c r="H267" s="59">
        <v>264.59999999999997</v>
      </c>
      <c r="I267" s="60">
        <f t="shared" si="4"/>
        <v>2381000</v>
      </c>
      <c r="J267" s="64" t="s">
        <v>14</v>
      </c>
      <c r="K267" s="64"/>
      <c r="L267" s="80"/>
      <c r="M267" s="80"/>
    </row>
    <row r="268" spans="1:13" s="79" customFormat="1" ht="31" x14ac:dyDescent="0.35">
      <c r="A268" s="56">
        <v>261</v>
      </c>
      <c r="B268" s="61" t="s">
        <v>480</v>
      </c>
      <c r="C268" s="64">
        <v>10</v>
      </c>
      <c r="D268" s="68" t="s">
        <v>656</v>
      </c>
      <c r="E268" s="68" t="s">
        <v>623</v>
      </c>
      <c r="F268" s="90">
        <v>1</v>
      </c>
      <c r="G268" s="91">
        <f>3115-400</f>
        <v>2715</v>
      </c>
      <c r="H268" s="59">
        <v>287.28000000000003</v>
      </c>
      <c r="I268" s="60">
        <f t="shared" si="4"/>
        <v>2586000</v>
      </c>
      <c r="J268" s="64" t="s">
        <v>14</v>
      </c>
      <c r="K268" s="64"/>
      <c r="L268" s="80"/>
      <c r="M268" s="80"/>
    </row>
    <row r="269" spans="1:13" s="79" customFormat="1" ht="16.5" x14ac:dyDescent="0.35">
      <c r="A269" s="56">
        <v>262</v>
      </c>
      <c r="B269" s="61" t="s">
        <v>166</v>
      </c>
      <c r="C269" s="64">
        <v>10</v>
      </c>
      <c r="D269" s="68" t="s">
        <v>656</v>
      </c>
      <c r="E269" s="68" t="s">
        <v>540</v>
      </c>
      <c r="F269" s="90">
        <v>5</v>
      </c>
      <c r="G269" s="91">
        <v>1663</v>
      </c>
      <c r="H269" s="59">
        <v>108</v>
      </c>
      <c r="I269" s="60">
        <f t="shared" si="4"/>
        <v>972000</v>
      </c>
      <c r="J269" s="64" t="s">
        <v>14</v>
      </c>
      <c r="K269" s="64"/>
      <c r="L269" s="80"/>
      <c r="M269" s="80"/>
    </row>
    <row r="270" spans="1:13" s="79" customFormat="1" ht="46.5" x14ac:dyDescent="0.35">
      <c r="A270" s="56">
        <v>263</v>
      </c>
      <c r="B270" s="61" t="s">
        <v>541</v>
      </c>
      <c r="C270" s="64">
        <v>10</v>
      </c>
      <c r="D270" s="68" t="s">
        <v>656</v>
      </c>
      <c r="E270" s="68" t="s">
        <v>542</v>
      </c>
      <c r="F270" s="90">
        <v>1</v>
      </c>
      <c r="G270" s="91">
        <v>4377</v>
      </c>
      <c r="H270" s="59">
        <v>473.04</v>
      </c>
      <c r="I270" s="60">
        <f t="shared" si="4"/>
        <v>4257000</v>
      </c>
      <c r="J270" s="64" t="s">
        <v>14</v>
      </c>
      <c r="K270" s="64"/>
      <c r="L270" s="80"/>
      <c r="M270" s="80"/>
    </row>
    <row r="271" spans="1:13" s="79" customFormat="1" ht="16.5" x14ac:dyDescent="0.35">
      <c r="A271" s="56">
        <v>264</v>
      </c>
      <c r="B271" s="145" t="s">
        <v>543</v>
      </c>
      <c r="C271" s="64">
        <v>10</v>
      </c>
      <c r="D271" s="68" t="s">
        <v>656</v>
      </c>
      <c r="E271" s="68" t="s">
        <v>544</v>
      </c>
      <c r="F271" s="90">
        <v>4</v>
      </c>
      <c r="G271" s="91">
        <v>1790</v>
      </c>
      <c r="H271" s="59">
        <v>154.44</v>
      </c>
      <c r="I271" s="60">
        <f t="shared" si="4"/>
        <v>1390000</v>
      </c>
      <c r="J271" s="64" t="s">
        <v>14</v>
      </c>
      <c r="K271" s="64"/>
      <c r="L271" s="80"/>
      <c r="M271" s="80"/>
    </row>
    <row r="272" spans="1:13" s="79" customFormat="1" ht="16.5" x14ac:dyDescent="0.35">
      <c r="A272" s="56">
        <v>265</v>
      </c>
      <c r="B272" s="145"/>
      <c r="C272" s="64">
        <v>10</v>
      </c>
      <c r="D272" s="68" t="s">
        <v>656</v>
      </c>
      <c r="E272" s="68" t="s">
        <v>545</v>
      </c>
      <c r="F272" s="90">
        <v>1</v>
      </c>
      <c r="G272" s="91">
        <v>1776</v>
      </c>
      <c r="H272" s="59">
        <v>114.48</v>
      </c>
      <c r="I272" s="60">
        <f t="shared" si="4"/>
        <v>1030000</v>
      </c>
      <c r="J272" s="64" t="s">
        <v>14</v>
      </c>
      <c r="K272" s="64"/>
      <c r="L272" s="80"/>
      <c r="M272" s="80"/>
    </row>
    <row r="273" spans="1:13" s="79" customFormat="1" ht="16.5" x14ac:dyDescent="0.35">
      <c r="A273" s="56">
        <v>266</v>
      </c>
      <c r="B273" s="61" t="s">
        <v>550</v>
      </c>
      <c r="C273" s="64">
        <v>10</v>
      </c>
      <c r="D273" s="68" t="s">
        <v>656</v>
      </c>
      <c r="E273" s="68" t="s">
        <v>551</v>
      </c>
      <c r="F273" s="90">
        <v>4</v>
      </c>
      <c r="G273" s="91">
        <f>1628-200</f>
        <v>1428</v>
      </c>
      <c r="H273" s="59">
        <v>154.44</v>
      </c>
      <c r="I273" s="60">
        <f t="shared" si="4"/>
        <v>1390000</v>
      </c>
      <c r="J273" s="64" t="s">
        <v>14</v>
      </c>
      <c r="K273" s="64"/>
      <c r="L273" s="80"/>
      <c r="M273" s="80"/>
    </row>
    <row r="274" spans="1:13" s="79" customFormat="1" ht="16.5" x14ac:dyDescent="0.35">
      <c r="A274" s="56">
        <v>267</v>
      </c>
      <c r="B274" s="61" t="s">
        <v>555</v>
      </c>
      <c r="C274" s="64">
        <v>10</v>
      </c>
      <c r="D274" s="68" t="s">
        <v>656</v>
      </c>
      <c r="E274" s="68">
        <v>570</v>
      </c>
      <c r="F274" s="90">
        <v>5</v>
      </c>
      <c r="G274" s="91">
        <v>1437</v>
      </c>
      <c r="H274" s="59">
        <v>61.56</v>
      </c>
      <c r="I274" s="60">
        <f t="shared" si="4"/>
        <v>554000</v>
      </c>
      <c r="J274" s="64" t="s">
        <v>14</v>
      </c>
      <c r="K274" s="64"/>
      <c r="L274" s="80"/>
      <c r="M274" s="80"/>
    </row>
    <row r="275" spans="1:13" s="79" customFormat="1" ht="16.5" x14ac:dyDescent="0.35">
      <c r="A275" s="56">
        <v>268</v>
      </c>
      <c r="B275" s="61" t="s">
        <v>557</v>
      </c>
      <c r="C275" s="64">
        <v>10</v>
      </c>
      <c r="D275" s="68" t="s">
        <v>656</v>
      </c>
      <c r="E275" s="68">
        <v>979.74199999999996</v>
      </c>
      <c r="F275" s="90">
        <v>5</v>
      </c>
      <c r="G275" s="91">
        <v>1261</v>
      </c>
      <c r="H275" s="59">
        <v>41.040000000000006</v>
      </c>
      <c r="I275" s="60">
        <f t="shared" si="4"/>
        <v>369000</v>
      </c>
      <c r="J275" s="64" t="s">
        <v>14</v>
      </c>
      <c r="K275" s="64"/>
      <c r="L275" s="80"/>
      <c r="M275" s="80"/>
    </row>
    <row r="276" spans="1:13" s="79" customFormat="1" ht="92.25" customHeight="1" x14ac:dyDescent="0.35">
      <c r="A276" s="56">
        <v>269</v>
      </c>
      <c r="B276" s="61" t="s">
        <v>558</v>
      </c>
      <c r="C276" s="64">
        <v>10</v>
      </c>
      <c r="D276" s="68" t="s">
        <v>656</v>
      </c>
      <c r="E276" s="68" t="s">
        <v>677</v>
      </c>
      <c r="F276" s="90">
        <v>1.4</v>
      </c>
      <c r="G276" s="91">
        <v>6161</v>
      </c>
      <c r="H276" s="59">
        <v>665.28000000000009</v>
      </c>
      <c r="I276" s="60">
        <f t="shared" si="4"/>
        <v>5988000</v>
      </c>
      <c r="J276" s="64" t="s">
        <v>14</v>
      </c>
      <c r="K276" s="64"/>
      <c r="L276" s="80"/>
      <c r="M276" s="80"/>
    </row>
    <row r="277" spans="1:13" s="79" customFormat="1" ht="16.5" x14ac:dyDescent="0.35">
      <c r="A277" s="56">
        <v>270</v>
      </c>
      <c r="B277" s="61" t="s">
        <v>558</v>
      </c>
      <c r="C277" s="64">
        <v>10</v>
      </c>
      <c r="D277" s="68" t="s">
        <v>656</v>
      </c>
      <c r="E277" s="68" t="s">
        <v>559</v>
      </c>
      <c r="F277" s="90">
        <v>5</v>
      </c>
      <c r="G277" s="91">
        <v>2500</v>
      </c>
      <c r="H277" s="59">
        <v>135</v>
      </c>
      <c r="I277" s="60">
        <f t="shared" si="4"/>
        <v>1215000</v>
      </c>
      <c r="J277" s="64" t="s">
        <v>14</v>
      </c>
      <c r="K277" s="64"/>
      <c r="L277" s="80"/>
      <c r="M277" s="80"/>
    </row>
    <row r="278" spans="1:13" s="79" customFormat="1" ht="16.5" x14ac:dyDescent="0.35">
      <c r="A278" s="56">
        <v>271</v>
      </c>
      <c r="B278" s="61" t="s">
        <v>560</v>
      </c>
      <c r="C278" s="64">
        <v>10</v>
      </c>
      <c r="D278" s="68" t="s">
        <v>656</v>
      </c>
      <c r="E278" s="68" t="s">
        <v>561</v>
      </c>
      <c r="F278" s="90" t="s">
        <v>318</v>
      </c>
      <c r="G278" s="91">
        <v>1310</v>
      </c>
      <c r="H278" s="59">
        <v>141.48000000000002</v>
      </c>
      <c r="I278" s="60">
        <f t="shared" si="4"/>
        <v>1273000</v>
      </c>
      <c r="J278" s="64" t="s">
        <v>14</v>
      </c>
      <c r="K278" s="64"/>
      <c r="L278" s="80"/>
      <c r="M278" s="80"/>
    </row>
    <row r="279" spans="1:13" s="79" customFormat="1" ht="31" x14ac:dyDescent="0.35">
      <c r="A279" s="56">
        <v>272</v>
      </c>
      <c r="B279" s="61" t="s">
        <v>562</v>
      </c>
      <c r="C279" s="64">
        <v>10</v>
      </c>
      <c r="D279" s="68" t="s">
        <v>656</v>
      </c>
      <c r="E279" s="68" t="s">
        <v>563</v>
      </c>
      <c r="F279" s="90" t="s">
        <v>564</v>
      </c>
      <c r="G279" s="91">
        <v>2376</v>
      </c>
      <c r="H279" s="59">
        <v>102.64319999999999</v>
      </c>
      <c r="I279" s="60">
        <f t="shared" si="4"/>
        <v>924000</v>
      </c>
      <c r="J279" s="64" t="s">
        <v>14</v>
      </c>
      <c r="K279" s="64"/>
      <c r="L279" s="80"/>
      <c r="M279" s="80"/>
    </row>
    <row r="280" spans="1:13" s="79" customFormat="1" ht="16.5" x14ac:dyDescent="0.35">
      <c r="A280" s="56">
        <v>273</v>
      </c>
      <c r="B280" s="63" t="s">
        <v>566</v>
      </c>
      <c r="C280" s="64">
        <v>10</v>
      </c>
      <c r="D280" s="68" t="s">
        <v>657</v>
      </c>
      <c r="E280" s="68">
        <v>775.77599999999995</v>
      </c>
      <c r="F280" s="90">
        <v>5</v>
      </c>
      <c r="G280" s="91">
        <v>6297</v>
      </c>
      <c r="H280" s="59">
        <v>272.16000000000003</v>
      </c>
      <c r="I280" s="60">
        <f t="shared" si="4"/>
        <v>2449000</v>
      </c>
      <c r="J280" s="64" t="s">
        <v>14</v>
      </c>
      <c r="K280" s="64"/>
      <c r="L280" s="80"/>
      <c r="M280" s="80"/>
    </row>
    <row r="281" spans="1:13" s="79" customFormat="1" ht="16.5" x14ac:dyDescent="0.35">
      <c r="A281" s="56">
        <v>274</v>
      </c>
      <c r="B281" s="82" t="s">
        <v>567</v>
      </c>
      <c r="C281" s="83"/>
      <c r="D281" s="68" t="s">
        <v>657</v>
      </c>
      <c r="E281" s="68">
        <v>820.822</v>
      </c>
      <c r="F281" s="90">
        <v>10</v>
      </c>
      <c r="G281" s="91">
        <v>31264</v>
      </c>
      <c r="H281" s="59">
        <v>3901.44</v>
      </c>
      <c r="I281" s="60">
        <f t="shared" si="4"/>
        <v>35113000</v>
      </c>
      <c r="J281" s="64" t="s">
        <v>14</v>
      </c>
      <c r="K281" s="64"/>
      <c r="L281" s="80"/>
      <c r="M281" s="80"/>
    </row>
    <row r="282" spans="1:13" s="79" customFormat="1" ht="16.5" x14ac:dyDescent="0.35">
      <c r="A282" s="56">
        <v>275</v>
      </c>
      <c r="B282" s="61" t="s">
        <v>568</v>
      </c>
      <c r="C282" s="64">
        <v>3</v>
      </c>
      <c r="D282" s="68" t="s">
        <v>656</v>
      </c>
      <c r="E282" s="68" t="s">
        <v>569</v>
      </c>
      <c r="F282" s="90">
        <v>10</v>
      </c>
      <c r="G282" s="91">
        <v>16859</v>
      </c>
      <c r="H282" s="59">
        <v>1650.816</v>
      </c>
      <c r="I282" s="60">
        <f t="shared" si="4"/>
        <v>14857000</v>
      </c>
      <c r="J282" s="64" t="s">
        <v>14</v>
      </c>
      <c r="K282" s="64"/>
      <c r="L282" s="80"/>
      <c r="M282" s="80"/>
    </row>
    <row r="283" spans="1:13" s="79" customFormat="1" ht="16.5" x14ac:dyDescent="0.35">
      <c r="A283" s="56">
        <v>276</v>
      </c>
      <c r="B283" s="63" t="s">
        <v>570</v>
      </c>
      <c r="C283" s="64">
        <v>2</v>
      </c>
      <c r="D283" s="68" t="s">
        <v>659</v>
      </c>
      <c r="E283" s="68"/>
      <c r="F283" s="90">
        <v>3</v>
      </c>
      <c r="G283" s="91">
        <v>7105</v>
      </c>
      <c r="H283" s="59">
        <v>1500.48</v>
      </c>
      <c r="I283" s="60">
        <f t="shared" si="4"/>
        <v>13504000</v>
      </c>
      <c r="J283" s="64" t="s">
        <v>14</v>
      </c>
      <c r="K283" s="64"/>
      <c r="L283" s="80"/>
      <c r="M283" s="80"/>
    </row>
    <row r="284" spans="1:13" s="79" customFormat="1" ht="16.5" x14ac:dyDescent="0.35">
      <c r="A284" s="56">
        <v>277</v>
      </c>
      <c r="B284" s="63" t="s">
        <v>570</v>
      </c>
      <c r="C284" s="64">
        <v>2</v>
      </c>
      <c r="D284" s="68" t="s">
        <v>659</v>
      </c>
      <c r="E284" s="68">
        <v>54</v>
      </c>
      <c r="F284" s="90">
        <v>3</v>
      </c>
      <c r="G284" s="91">
        <v>30054.7</v>
      </c>
      <c r="H284" s="59">
        <v>2885.76</v>
      </c>
      <c r="I284" s="60">
        <f t="shared" si="4"/>
        <v>25972000</v>
      </c>
      <c r="J284" s="64" t="s">
        <v>14</v>
      </c>
      <c r="K284" s="64"/>
      <c r="L284" s="80"/>
      <c r="M284" s="80"/>
    </row>
    <row r="285" spans="1:13" s="79" customFormat="1" ht="16.5" x14ac:dyDescent="0.35">
      <c r="A285" s="56">
        <v>278</v>
      </c>
      <c r="B285" s="63" t="s">
        <v>571</v>
      </c>
      <c r="C285" s="64">
        <v>9</v>
      </c>
      <c r="D285" s="68" t="s">
        <v>657</v>
      </c>
      <c r="E285" s="68" t="s">
        <v>572</v>
      </c>
      <c r="F285" s="90">
        <v>10</v>
      </c>
      <c r="G285" s="91">
        <v>6232</v>
      </c>
      <c r="H285" s="59">
        <v>1675.2</v>
      </c>
      <c r="I285" s="60">
        <f t="shared" si="4"/>
        <v>15077000</v>
      </c>
      <c r="J285" s="64" t="s">
        <v>14</v>
      </c>
      <c r="K285" s="64"/>
      <c r="L285" s="80"/>
      <c r="M285" s="80"/>
    </row>
    <row r="286" spans="1:13" s="93" customFormat="1" ht="16.5" x14ac:dyDescent="0.35">
      <c r="A286" s="56">
        <v>279</v>
      </c>
      <c r="B286" s="89" t="s">
        <v>582</v>
      </c>
      <c r="C286" s="90" t="s">
        <v>583</v>
      </c>
      <c r="D286" s="110" t="s">
        <v>654</v>
      </c>
      <c r="E286" s="68">
        <v>4</v>
      </c>
      <c r="F286" s="90">
        <v>15</v>
      </c>
      <c r="G286" s="91">
        <v>4500</v>
      </c>
      <c r="H286" s="59">
        <v>540</v>
      </c>
      <c r="I286" s="60">
        <f t="shared" si="4"/>
        <v>4860000</v>
      </c>
      <c r="J286" s="92" t="s">
        <v>14</v>
      </c>
      <c r="K286" s="92"/>
    </row>
    <row r="287" spans="1:13" s="93" customFormat="1" ht="16.5" x14ac:dyDescent="0.35">
      <c r="A287" s="56">
        <v>280</v>
      </c>
      <c r="B287" s="89" t="s">
        <v>589</v>
      </c>
      <c r="C287" s="90" t="s">
        <v>586</v>
      </c>
      <c r="D287" s="110" t="s">
        <v>654</v>
      </c>
      <c r="E287" s="68">
        <v>104</v>
      </c>
      <c r="F287" s="90">
        <v>5</v>
      </c>
      <c r="G287" s="91">
        <v>7000</v>
      </c>
      <c r="H287" s="59">
        <v>840.00000000000011</v>
      </c>
      <c r="I287" s="60">
        <f t="shared" si="4"/>
        <v>7560000</v>
      </c>
      <c r="J287" s="92" t="s">
        <v>590</v>
      </c>
      <c r="K287" s="92"/>
    </row>
    <row r="288" spans="1:13" s="93" customFormat="1" ht="16.5" x14ac:dyDescent="0.35">
      <c r="A288" s="56">
        <v>281</v>
      </c>
      <c r="B288" s="89" t="s">
        <v>591</v>
      </c>
      <c r="C288" s="90" t="s">
        <v>586</v>
      </c>
      <c r="D288" s="110" t="s">
        <v>654</v>
      </c>
      <c r="E288" s="68">
        <v>130</v>
      </c>
      <c r="F288" s="90">
        <v>13</v>
      </c>
      <c r="G288" s="91">
        <v>4000</v>
      </c>
      <c r="H288" s="59">
        <v>384</v>
      </c>
      <c r="I288" s="60">
        <f t="shared" si="4"/>
        <v>3456000</v>
      </c>
      <c r="J288" s="92" t="s">
        <v>590</v>
      </c>
      <c r="K288" s="92"/>
    </row>
    <row r="289" spans="1:12" s="93" customFormat="1" ht="16.5" x14ac:dyDescent="0.35">
      <c r="A289" s="56">
        <v>282</v>
      </c>
      <c r="B289" s="89" t="s">
        <v>592</v>
      </c>
      <c r="C289" s="90" t="s">
        <v>588</v>
      </c>
      <c r="D289" s="110" t="s">
        <v>654</v>
      </c>
      <c r="E289" s="68">
        <v>112</v>
      </c>
      <c r="F289" s="90">
        <v>11</v>
      </c>
      <c r="G289" s="91">
        <v>8000</v>
      </c>
      <c r="H289" s="59">
        <v>672</v>
      </c>
      <c r="I289" s="60">
        <f t="shared" si="4"/>
        <v>6048000</v>
      </c>
      <c r="J289" s="92" t="s">
        <v>590</v>
      </c>
      <c r="K289" s="92"/>
    </row>
    <row r="290" spans="1:12" s="93" customFormat="1" ht="16.5" x14ac:dyDescent="0.35">
      <c r="A290" s="56">
        <v>283</v>
      </c>
      <c r="B290" s="89" t="s">
        <v>594</v>
      </c>
      <c r="C290" s="90" t="s">
        <v>595</v>
      </c>
      <c r="D290" s="110" t="s">
        <v>655</v>
      </c>
      <c r="E290" s="68">
        <v>44</v>
      </c>
      <c r="F290" s="90">
        <v>15</v>
      </c>
      <c r="G290" s="91">
        <v>1500</v>
      </c>
      <c r="H290" s="59">
        <v>90</v>
      </c>
      <c r="I290" s="60">
        <f t="shared" si="4"/>
        <v>810000</v>
      </c>
      <c r="J290" s="92" t="s">
        <v>590</v>
      </c>
      <c r="K290" s="92"/>
    </row>
    <row r="291" spans="1:12" s="93" customFormat="1" ht="16.5" x14ac:dyDescent="0.35">
      <c r="A291" s="56">
        <v>284</v>
      </c>
      <c r="B291" s="89" t="s">
        <v>596</v>
      </c>
      <c r="C291" s="90" t="s">
        <v>597</v>
      </c>
      <c r="D291" s="110" t="s">
        <v>655</v>
      </c>
      <c r="E291" s="68">
        <v>203</v>
      </c>
      <c r="F291" s="90">
        <v>15</v>
      </c>
      <c r="G291" s="91">
        <v>3000</v>
      </c>
      <c r="H291" s="59">
        <v>144.00000000000003</v>
      </c>
      <c r="I291" s="60">
        <f t="shared" si="4"/>
        <v>1296000</v>
      </c>
      <c r="J291" s="92" t="s">
        <v>590</v>
      </c>
      <c r="K291" s="92"/>
    </row>
    <row r="292" spans="1:12" s="93" customFormat="1" ht="16.5" x14ac:dyDescent="0.35">
      <c r="A292" s="56">
        <v>285</v>
      </c>
      <c r="B292" s="89" t="s">
        <v>605</v>
      </c>
      <c r="C292" s="90" t="s">
        <v>602</v>
      </c>
      <c r="D292" s="110" t="s">
        <v>655</v>
      </c>
      <c r="E292" s="68">
        <v>192</v>
      </c>
      <c r="F292" s="90">
        <v>12</v>
      </c>
      <c r="G292" s="91">
        <v>9200</v>
      </c>
      <c r="H292" s="59">
        <v>360</v>
      </c>
      <c r="I292" s="60">
        <f t="shared" si="4"/>
        <v>3240000</v>
      </c>
      <c r="J292" s="92" t="s">
        <v>590</v>
      </c>
      <c r="K292" s="92"/>
    </row>
    <row r="293" spans="1:12" s="93" customFormat="1" ht="16.5" x14ac:dyDescent="0.35">
      <c r="A293" s="56">
        <v>286</v>
      </c>
      <c r="B293" s="89" t="s">
        <v>607</v>
      </c>
      <c r="C293" s="90" t="s">
        <v>586</v>
      </c>
      <c r="D293" s="110" t="s">
        <v>656</v>
      </c>
      <c r="E293" s="68">
        <v>42</v>
      </c>
      <c r="F293" s="90">
        <v>11</v>
      </c>
      <c r="G293" s="91">
        <v>5000</v>
      </c>
      <c r="H293" s="59">
        <v>720</v>
      </c>
      <c r="I293" s="60">
        <f t="shared" si="4"/>
        <v>6480000</v>
      </c>
      <c r="J293" s="92" t="s">
        <v>590</v>
      </c>
      <c r="K293" s="92"/>
    </row>
    <row r="294" spans="1:12" s="93" customFormat="1" ht="16.5" x14ac:dyDescent="0.35">
      <c r="A294" s="56">
        <v>287</v>
      </c>
      <c r="B294" s="89" t="s">
        <v>591</v>
      </c>
      <c r="C294" s="90" t="s">
        <v>586</v>
      </c>
      <c r="D294" s="110" t="s">
        <v>656</v>
      </c>
      <c r="E294" s="68">
        <v>104</v>
      </c>
      <c r="F294" s="90">
        <v>10</v>
      </c>
      <c r="G294" s="91">
        <v>3500</v>
      </c>
      <c r="H294" s="59">
        <v>417</v>
      </c>
      <c r="I294" s="60">
        <f t="shared" si="4"/>
        <v>3753000</v>
      </c>
      <c r="J294" s="92" t="s">
        <v>590</v>
      </c>
      <c r="K294" s="92"/>
    </row>
    <row r="295" spans="1:12" s="93" customFormat="1" ht="16.5" x14ac:dyDescent="0.35">
      <c r="A295" s="56">
        <v>288</v>
      </c>
      <c r="B295" s="89" t="s">
        <v>611</v>
      </c>
      <c r="C295" s="90" t="s">
        <v>610</v>
      </c>
      <c r="D295" s="110" t="s">
        <v>655</v>
      </c>
      <c r="E295" s="68">
        <v>553</v>
      </c>
      <c r="F295" s="90">
        <v>14</v>
      </c>
      <c r="G295" s="91">
        <v>3817.4</v>
      </c>
      <c r="H295" s="59">
        <v>360</v>
      </c>
      <c r="I295" s="60">
        <f t="shared" si="4"/>
        <v>3240000</v>
      </c>
      <c r="J295" s="92" t="s">
        <v>590</v>
      </c>
      <c r="K295" s="92"/>
    </row>
    <row r="296" spans="1:12" s="100" customFormat="1" ht="16.5" hidden="1" customHeight="1" x14ac:dyDescent="0.35">
      <c r="A296" s="84"/>
      <c r="B296" s="97" t="s">
        <v>11</v>
      </c>
      <c r="C296" s="98"/>
      <c r="D296" s="111"/>
      <c r="E296" s="68"/>
      <c r="F296" s="90"/>
      <c r="G296" s="91"/>
      <c r="H296" s="85">
        <v>0</v>
      </c>
      <c r="I296" s="86">
        <f>SUM(I297:I461)</f>
        <v>122128000</v>
      </c>
      <c r="J296" s="99"/>
      <c r="K296" s="99"/>
    </row>
    <row r="297" spans="1:12" s="55" customFormat="1" ht="16.5" x14ac:dyDescent="0.35">
      <c r="A297" s="56">
        <v>289</v>
      </c>
      <c r="B297" s="57" t="s">
        <v>9</v>
      </c>
      <c r="C297" s="58" t="s">
        <v>10</v>
      </c>
      <c r="D297" s="81" t="s">
        <v>654</v>
      </c>
      <c r="E297" s="68">
        <v>233</v>
      </c>
      <c r="F297" s="90">
        <v>20</v>
      </c>
      <c r="G297" s="91">
        <v>263</v>
      </c>
      <c r="H297" s="59">
        <v>22.68</v>
      </c>
      <c r="I297" s="60">
        <f t="shared" si="4"/>
        <v>204000</v>
      </c>
      <c r="J297" s="61" t="s">
        <v>11</v>
      </c>
      <c r="K297" s="62"/>
      <c r="L297" s="54"/>
    </row>
    <row r="298" spans="1:12" s="55" customFormat="1" ht="16.5" x14ac:dyDescent="0.35">
      <c r="A298" s="56">
        <v>290</v>
      </c>
      <c r="B298" s="57" t="s">
        <v>12</v>
      </c>
      <c r="C298" s="58" t="s">
        <v>10</v>
      </c>
      <c r="D298" s="81" t="s">
        <v>654</v>
      </c>
      <c r="E298" s="68">
        <v>233</v>
      </c>
      <c r="F298" s="90">
        <v>20</v>
      </c>
      <c r="G298" s="91">
        <v>1000</v>
      </c>
      <c r="H298" s="59">
        <v>118.80000000000001</v>
      </c>
      <c r="I298" s="60">
        <f t="shared" si="4"/>
        <v>1069000</v>
      </c>
      <c r="J298" s="61" t="s">
        <v>11</v>
      </c>
      <c r="K298" s="62"/>
      <c r="L298" s="54"/>
    </row>
    <row r="299" spans="1:12" s="55" customFormat="1" ht="16.5" x14ac:dyDescent="0.35">
      <c r="A299" s="56">
        <v>291</v>
      </c>
      <c r="B299" s="57" t="s">
        <v>26</v>
      </c>
      <c r="C299" s="58" t="s">
        <v>10</v>
      </c>
      <c r="D299" s="81" t="s">
        <v>654</v>
      </c>
      <c r="E299" s="68">
        <v>181</v>
      </c>
      <c r="F299" s="90">
        <v>20</v>
      </c>
      <c r="G299" s="91">
        <v>400</v>
      </c>
      <c r="H299" s="59">
        <v>21.6</v>
      </c>
      <c r="I299" s="60">
        <f t="shared" si="4"/>
        <v>194000</v>
      </c>
      <c r="J299" s="61" t="s">
        <v>11</v>
      </c>
      <c r="K299" s="62"/>
      <c r="L299" s="54"/>
    </row>
    <row r="300" spans="1:12" s="55" customFormat="1" ht="16.5" x14ac:dyDescent="0.35">
      <c r="A300" s="56">
        <v>292</v>
      </c>
      <c r="B300" s="57" t="s">
        <v>27</v>
      </c>
      <c r="C300" s="58" t="s">
        <v>10</v>
      </c>
      <c r="D300" s="81" t="s">
        <v>655</v>
      </c>
      <c r="E300" s="68">
        <v>181</v>
      </c>
      <c r="F300" s="90">
        <v>20</v>
      </c>
      <c r="G300" s="91">
        <v>750</v>
      </c>
      <c r="H300" s="59">
        <v>40.5</v>
      </c>
      <c r="I300" s="60">
        <f t="shared" si="4"/>
        <v>365000</v>
      </c>
      <c r="J300" s="61" t="s">
        <v>11</v>
      </c>
      <c r="K300" s="62"/>
      <c r="L300" s="54"/>
    </row>
    <row r="301" spans="1:12" s="55" customFormat="1" ht="16.5" x14ac:dyDescent="0.35">
      <c r="A301" s="56">
        <v>293</v>
      </c>
      <c r="B301" s="57" t="s">
        <v>37</v>
      </c>
      <c r="C301" s="58" t="s">
        <v>36</v>
      </c>
      <c r="D301" s="81" t="s">
        <v>654</v>
      </c>
      <c r="E301" s="68">
        <v>236</v>
      </c>
      <c r="F301" s="90">
        <v>18</v>
      </c>
      <c r="G301" s="91">
        <v>500</v>
      </c>
      <c r="H301" s="59">
        <v>64.800000000000011</v>
      </c>
      <c r="I301" s="60">
        <f t="shared" si="4"/>
        <v>583000</v>
      </c>
      <c r="J301" s="61" t="s">
        <v>11</v>
      </c>
      <c r="K301" s="62"/>
      <c r="L301" s="54"/>
    </row>
    <row r="302" spans="1:12" s="55" customFormat="1" ht="16.5" x14ac:dyDescent="0.35">
      <c r="A302" s="56">
        <v>294</v>
      </c>
      <c r="B302" s="57" t="s">
        <v>38</v>
      </c>
      <c r="C302" s="58" t="s">
        <v>36</v>
      </c>
      <c r="D302" s="81" t="s">
        <v>654</v>
      </c>
      <c r="E302" s="68">
        <v>236</v>
      </c>
      <c r="F302" s="90">
        <v>18</v>
      </c>
      <c r="G302" s="91">
        <v>676</v>
      </c>
      <c r="H302" s="59">
        <v>87.609600000000015</v>
      </c>
      <c r="I302" s="60">
        <f t="shared" si="4"/>
        <v>788000</v>
      </c>
      <c r="J302" s="61" t="s">
        <v>11</v>
      </c>
      <c r="K302" s="62"/>
      <c r="L302" s="54"/>
    </row>
    <row r="303" spans="1:12" s="55" customFormat="1" ht="16.5" x14ac:dyDescent="0.35">
      <c r="A303" s="56">
        <v>295</v>
      </c>
      <c r="B303" s="57" t="s">
        <v>40</v>
      </c>
      <c r="C303" s="58" t="s">
        <v>36</v>
      </c>
      <c r="D303" s="81" t="s">
        <v>654</v>
      </c>
      <c r="E303" s="68" t="s">
        <v>41</v>
      </c>
      <c r="F303" s="90">
        <v>18</v>
      </c>
      <c r="G303" s="91">
        <v>500</v>
      </c>
      <c r="H303" s="59">
        <v>64.800000000000011</v>
      </c>
      <c r="I303" s="60">
        <f t="shared" si="4"/>
        <v>583000</v>
      </c>
      <c r="J303" s="61" t="s">
        <v>11</v>
      </c>
      <c r="K303" s="62"/>
      <c r="L303" s="54"/>
    </row>
    <row r="304" spans="1:12" s="55" customFormat="1" ht="16.5" x14ac:dyDescent="0.35">
      <c r="A304" s="56">
        <v>296</v>
      </c>
      <c r="B304" s="63" t="s">
        <v>46</v>
      </c>
      <c r="C304" s="58" t="s">
        <v>36</v>
      </c>
      <c r="D304" s="81" t="s">
        <v>654</v>
      </c>
      <c r="E304" s="68">
        <v>84</v>
      </c>
      <c r="F304" s="90">
        <v>23</v>
      </c>
      <c r="G304" s="91">
        <v>350</v>
      </c>
      <c r="H304" s="59">
        <v>45.36</v>
      </c>
      <c r="I304" s="60">
        <f t="shared" si="4"/>
        <v>408000</v>
      </c>
      <c r="J304" s="61" t="s">
        <v>11</v>
      </c>
      <c r="K304" s="62"/>
      <c r="L304" s="54"/>
    </row>
    <row r="305" spans="1:12" s="55" customFormat="1" ht="16.5" x14ac:dyDescent="0.35">
      <c r="A305" s="56">
        <v>297</v>
      </c>
      <c r="B305" s="63" t="s">
        <v>85</v>
      </c>
      <c r="C305" s="64" t="s">
        <v>84</v>
      </c>
      <c r="D305" s="68" t="s">
        <v>655</v>
      </c>
      <c r="E305" s="68">
        <v>27</v>
      </c>
      <c r="F305" s="90">
        <v>10</v>
      </c>
      <c r="G305" s="91">
        <v>500</v>
      </c>
      <c r="H305" s="59">
        <v>43.2</v>
      </c>
      <c r="I305" s="60">
        <f t="shared" si="4"/>
        <v>389000</v>
      </c>
      <c r="J305" s="61" t="s">
        <v>11</v>
      </c>
      <c r="K305" s="62"/>
      <c r="L305" s="54"/>
    </row>
    <row r="306" spans="1:12" s="55" customFormat="1" ht="16.5" x14ac:dyDescent="0.35">
      <c r="A306" s="56">
        <v>298</v>
      </c>
      <c r="B306" s="57" t="s">
        <v>42</v>
      </c>
      <c r="C306" s="58" t="s">
        <v>36</v>
      </c>
      <c r="D306" s="81" t="s">
        <v>656</v>
      </c>
      <c r="E306" s="68">
        <v>309</v>
      </c>
      <c r="F306" s="90">
        <v>23</v>
      </c>
      <c r="G306" s="91">
        <v>1780.4</v>
      </c>
      <c r="H306" s="59">
        <v>230.73984000000002</v>
      </c>
      <c r="I306" s="60">
        <f t="shared" si="4"/>
        <v>2077000</v>
      </c>
      <c r="J306" s="61" t="s">
        <v>11</v>
      </c>
      <c r="K306" s="62"/>
      <c r="L306" s="54"/>
    </row>
    <row r="307" spans="1:12" s="55" customFormat="1" ht="16.5" x14ac:dyDescent="0.35">
      <c r="A307" s="56">
        <v>299</v>
      </c>
      <c r="B307" s="63" t="s">
        <v>87</v>
      </c>
      <c r="C307" s="64" t="s">
        <v>84</v>
      </c>
      <c r="D307" s="81" t="s">
        <v>656</v>
      </c>
      <c r="E307" s="68">
        <v>3</v>
      </c>
      <c r="F307" s="90">
        <v>5</v>
      </c>
      <c r="G307" s="91">
        <v>500</v>
      </c>
      <c r="H307" s="59">
        <v>29.160000000000004</v>
      </c>
      <c r="I307" s="60">
        <f t="shared" si="4"/>
        <v>262000</v>
      </c>
      <c r="J307" s="61" t="s">
        <v>11</v>
      </c>
      <c r="K307" s="62"/>
      <c r="L307" s="54"/>
    </row>
    <row r="308" spans="1:12" s="55" customFormat="1" ht="16.5" x14ac:dyDescent="0.35">
      <c r="A308" s="56">
        <v>300</v>
      </c>
      <c r="B308" s="63" t="s">
        <v>90</v>
      </c>
      <c r="C308" s="64" t="s">
        <v>84</v>
      </c>
      <c r="D308" s="68" t="s">
        <v>655</v>
      </c>
      <c r="E308" s="68">
        <v>52</v>
      </c>
      <c r="F308" s="90">
        <v>5</v>
      </c>
      <c r="G308" s="91">
        <v>500</v>
      </c>
      <c r="H308" s="59">
        <v>35.64</v>
      </c>
      <c r="I308" s="60">
        <f t="shared" si="4"/>
        <v>321000</v>
      </c>
      <c r="J308" s="61" t="s">
        <v>11</v>
      </c>
      <c r="K308" s="62"/>
      <c r="L308" s="54"/>
    </row>
    <row r="309" spans="1:12" s="55" customFormat="1" ht="16.5" x14ac:dyDescent="0.35">
      <c r="A309" s="56">
        <v>301</v>
      </c>
      <c r="B309" s="65" t="s">
        <v>95</v>
      </c>
      <c r="C309" s="64" t="s">
        <v>84</v>
      </c>
      <c r="D309" s="68" t="s">
        <v>654</v>
      </c>
      <c r="E309" s="68" t="s">
        <v>96</v>
      </c>
      <c r="F309" s="90" t="s">
        <v>94</v>
      </c>
      <c r="G309" s="91">
        <v>2640</v>
      </c>
      <c r="H309" s="59">
        <v>199.58400000000003</v>
      </c>
      <c r="I309" s="60">
        <f t="shared" si="4"/>
        <v>1796000</v>
      </c>
      <c r="J309" s="61" t="s">
        <v>11</v>
      </c>
      <c r="K309" s="62"/>
      <c r="L309" s="54"/>
    </row>
    <row r="310" spans="1:12" s="55" customFormat="1" ht="16.5" x14ac:dyDescent="0.35">
      <c r="A310" s="56">
        <v>302</v>
      </c>
      <c r="B310" s="65" t="s">
        <v>97</v>
      </c>
      <c r="C310" s="64" t="s">
        <v>84</v>
      </c>
      <c r="D310" s="68" t="s">
        <v>655</v>
      </c>
      <c r="E310" s="68" t="s">
        <v>98</v>
      </c>
      <c r="F310" s="90" t="s">
        <v>94</v>
      </c>
      <c r="G310" s="91">
        <v>1800</v>
      </c>
      <c r="H310" s="59">
        <v>136.08000000000001</v>
      </c>
      <c r="I310" s="60">
        <f t="shared" si="4"/>
        <v>1225000</v>
      </c>
      <c r="J310" s="61" t="s">
        <v>11</v>
      </c>
      <c r="K310" s="62"/>
      <c r="L310" s="54"/>
    </row>
    <row r="311" spans="1:12" s="55" customFormat="1" ht="16.5" x14ac:dyDescent="0.35">
      <c r="A311" s="56">
        <v>303</v>
      </c>
      <c r="B311" s="65" t="s">
        <v>107</v>
      </c>
      <c r="C311" s="64" t="s">
        <v>84</v>
      </c>
      <c r="D311" s="68" t="s">
        <v>660</v>
      </c>
      <c r="E311" s="68" t="s">
        <v>108</v>
      </c>
      <c r="F311" s="90" t="s">
        <v>94</v>
      </c>
      <c r="G311" s="91">
        <v>500.9</v>
      </c>
      <c r="H311" s="59">
        <v>22.755600000000001</v>
      </c>
      <c r="I311" s="60">
        <f t="shared" si="4"/>
        <v>205000</v>
      </c>
      <c r="J311" s="61" t="s">
        <v>11</v>
      </c>
      <c r="K311" s="62"/>
      <c r="L311" s="54"/>
    </row>
    <row r="312" spans="1:12" s="55" customFormat="1" ht="16.5" x14ac:dyDescent="0.35">
      <c r="A312" s="56">
        <v>304</v>
      </c>
      <c r="B312" s="57" t="s">
        <v>120</v>
      </c>
      <c r="C312" s="58" t="s">
        <v>121</v>
      </c>
      <c r="D312" s="81" t="s">
        <v>661</v>
      </c>
      <c r="E312" s="68">
        <v>433</v>
      </c>
      <c r="F312" s="90">
        <v>24</v>
      </c>
      <c r="G312" s="91">
        <v>4000</v>
      </c>
      <c r="H312" s="59">
        <v>345.6</v>
      </c>
      <c r="I312" s="60">
        <f t="shared" si="4"/>
        <v>3110000</v>
      </c>
      <c r="J312" s="61" t="s">
        <v>11</v>
      </c>
      <c r="K312" s="62"/>
      <c r="L312" s="54"/>
    </row>
    <row r="313" spans="1:12" s="55" customFormat="1" ht="16.5" x14ac:dyDescent="0.35">
      <c r="A313" s="56">
        <v>305</v>
      </c>
      <c r="B313" s="57" t="s">
        <v>129</v>
      </c>
      <c r="C313" s="58" t="s">
        <v>117</v>
      </c>
      <c r="D313" s="81" t="s">
        <v>655</v>
      </c>
      <c r="E313" s="68">
        <v>668</v>
      </c>
      <c r="F313" s="90">
        <v>24</v>
      </c>
      <c r="G313" s="91">
        <v>20000</v>
      </c>
      <c r="H313" s="59">
        <v>1799.9280000000003</v>
      </c>
      <c r="I313" s="60">
        <f t="shared" si="4"/>
        <v>16199000</v>
      </c>
      <c r="J313" s="61" t="s">
        <v>11</v>
      </c>
      <c r="K313" s="62"/>
      <c r="L313" s="54" t="e">
        <f>I313/#REF!</f>
        <v>#REF!</v>
      </c>
    </row>
    <row r="314" spans="1:12" s="55" customFormat="1" ht="16.5" x14ac:dyDescent="0.35">
      <c r="A314" s="56">
        <v>306</v>
      </c>
      <c r="B314" s="57" t="s">
        <v>116</v>
      </c>
      <c r="C314" s="58" t="s">
        <v>117</v>
      </c>
      <c r="D314" s="81" t="s">
        <v>655</v>
      </c>
      <c r="E314" s="68">
        <v>60</v>
      </c>
      <c r="F314" s="90">
        <v>19</v>
      </c>
      <c r="G314" s="91">
        <v>520</v>
      </c>
      <c r="H314" s="59">
        <v>33.695999999999998</v>
      </c>
      <c r="I314" s="60">
        <f t="shared" si="4"/>
        <v>303000</v>
      </c>
      <c r="J314" s="61" t="s">
        <v>11</v>
      </c>
      <c r="K314" s="62"/>
      <c r="L314" s="54"/>
    </row>
    <row r="315" spans="1:12" s="55" customFormat="1" ht="16.5" x14ac:dyDescent="0.35">
      <c r="A315" s="56">
        <v>307</v>
      </c>
      <c r="B315" s="57" t="s">
        <v>143</v>
      </c>
      <c r="C315" s="58" t="s">
        <v>140</v>
      </c>
      <c r="D315" s="81" t="s">
        <v>656</v>
      </c>
      <c r="E315" s="68">
        <v>30</v>
      </c>
      <c r="F315" s="90">
        <v>13</v>
      </c>
      <c r="G315" s="91">
        <v>250</v>
      </c>
      <c r="H315" s="59">
        <v>13.5</v>
      </c>
      <c r="I315" s="60">
        <f t="shared" si="4"/>
        <v>122000</v>
      </c>
      <c r="J315" s="61" t="s">
        <v>11</v>
      </c>
      <c r="K315" s="62"/>
      <c r="L315" s="54"/>
    </row>
    <row r="316" spans="1:12" s="55" customFormat="1" ht="16.5" x14ac:dyDescent="0.35">
      <c r="A316" s="56">
        <v>308</v>
      </c>
      <c r="B316" s="61" t="s">
        <v>254</v>
      </c>
      <c r="C316" s="67" t="s">
        <v>146</v>
      </c>
      <c r="D316" s="108" t="s">
        <v>657</v>
      </c>
      <c r="E316" s="68">
        <v>31</v>
      </c>
      <c r="F316" s="90" t="s">
        <v>150</v>
      </c>
      <c r="G316" s="91">
        <v>671.4</v>
      </c>
      <c r="H316" s="59">
        <v>57.96</v>
      </c>
      <c r="I316" s="60">
        <f t="shared" si="4"/>
        <v>522000</v>
      </c>
      <c r="J316" s="61" t="s">
        <v>195</v>
      </c>
      <c r="K316" s="61"/>
    </row>
    <row r="317" spans="1:12" s="55" customFormat="1" ht="16.5" x14ac:dyDescent="0.35">
      <c r="A317" s="56">
        <v>309</v>
      </c>
      <c r="B317" s="61" t="s">
        <v>255</v>
      </c>
      <c r="C317" s="67" t="s">
        <v>146</v>
      </c>
      <c r="D317" s="108" t="s">
        <v>657</v>
      </c>
      <c r="E317" s="68">
        <v>304</v>
      </c>
      <c r="F317" s="90" t="s">
        <v>150</v>
      </c>
      <c r="G317" s="91">
        <v>931.2</v>
      </c>
      <c r="H317" s="59">
        <v>82.800000000000011</v>
      </c>
      <c r="I317" s="60">
        <f t="shared" si="4"/>
        <v>745000</v>
      </c>
      <c r="J317" s="61" t="s">
        <v>195</v>
      </c>
      <c r="K317" s="61"/>
    </row>
    <row r="318" spans="1:12" s="55" customFormat="1" ht="16.5" x14ac:dyDescent="0.35">
      <c r="A318" s="56">
        <v>310</v>
      </c>
      <c r="B318" s="61" t="s">
        <v>256</v>
      </c>
      <c r="C318" s="67" t="s">
        <v>169</v>
      </c>
      <c r="D318" s="108" t="s">
        <v>656</v>
      </c>
      <c r="E318" s="68" t="s">
        <v>257</v>
      </c>
      <c r="F318" s="90">
        <v>22</v>
      </c>
      <c r="G318" s="91">
        <v>262</v>
      </c>
      <c r="H318" s="59">
        <v>22.68</v>
      </c>
      <c r="I318" s="60">
        <f t="shared" si="4"/>
        <v>204000</v>
      </c>
      <c r="J318" s="61" t="s">
        <v>195</v>
      </c>
      <c r="K318" s="61"/>
    </row>
    <row r="319" spans="1:12" s="55" customFormat="1" ht="16.5" x14ac:dyDescent="0.35">
      <c r="A319" s="56">
        <v>311</v>
      </c>
      <c r="B319" s="61" t="s">
        <v>258</v>
      </c>
      <c r="C319" s="67" t="s">
        <v>169</v>
      </c>
      <c r="D319" s="108" t="s">
        <v>656</v>
      </c>
      <c r="E319" s="68" t="s">
        <v>259</v>
      </c>
      <c r="F319" s="90">
        <v>22</v>
      </c>
      <c r="G319" s="91">
        <v>372</v>
      </c>
      <c r="H319" s="59">
        <v>32.160000000000004</v>
      </c>
      <c r="I319" s="60">
        <f t="shared" si="4"/>
        <v>289000</v>
      </c>
      <c r="J319" s="61" t="s">
        <v>195</v>
      </c>
      <c r="K319" s="70"/>
    </row>
    <row r="320" spans="1:12" s="55" customFormat="1" ht="16.5" x14ac:dyDescent="0.35">
      <c r="A320" s="56">
        <v>312</v>
      </c>
      <c r="B320" s="61" t="s">
        <v>260</v>
      </c>
      <c r="C320" s="67" t="s">
        <v>169</v>
      </c>
      <c r="D320" s="108" t="s">
        <v>657</v>
      </c>
      <c r="E320" s="68">
        <v>39</v>
      </c>
      <c r="F320" s="90">
        <v>22</v>
      </c>
      <c r="G320" s="91">
        <v>692.8</v>
      </c>
      <c r="H320" s="59">
        <v>59.88</v>
      </c>
      <c r="I320" s="60">
        <f t="shared" si="4"/>
        <v>539000</v>
      </c>
      <c r="J320" s="61" t="s">
        <v>195</v>
      </c>
      <c r="K320" s="70"/>
    </row>
    <row r="321" spans="1:11" s="55" customFormat="1" ht="16.5" x14ac:dyDescent="0.35">
      <c r="A321" s="56">
        <v>313</v>
      </c>
      <c r="B321" s="61" t="s">
        <v>261</v>
      </c>
      <c r="C321" s="67" t="s">
        <v>169</v>
      </c>
      <c r="D321" s="108" t="s">
        <v>656</v>
      </c>
      <c r="E321" s="68">
        <v>178</v>
      </c>
      <c r="F321" s="90">
        <v>22</v>
      </c>
      <c r="G321" s="91">
        <v>381</v>
      </c>
      <c r="H321" s="59">
        <v>32.880000000000003</v>
      </c>
      <c r="I321" s="60">
        <f t="shared" si="4"/>
        <v>296000</v>
      </c>
      <c r="J321" s="61" t="s">
        <v>195</v>
      </c>
      <c r="K321" s="61"/>
    </row>
    <row r="322" spans="1:11" s="55" customFormat="1" ht="16.5" x14ac:dyDescent="0.35">
      <c r="A322" s="56">
        <v>314</v>
      </c>
      <c r="B322" s="61" t="s">
        <v>262</v>
      </c>
      <c r="C322" s="67" t="s">
        <v>169</v>
      </c>
      <c r="D322" s="108" t="s">
        <v>656</v>
      </c>
      <c r="E322" s="68">
        <v>177</v>
      </c>
      <c r="F322" s="90">
        <v>22</v>
      </c>
      <c r="G322" s="91">
        <v>266.89999999999998</v>
      </c>
      <c r="H322" s="59">
        <v>23.04</v>
      </c>
      <c r="I322" s="60">
        <f t="shared" si="4"/>
        <v>207000</v>
      </c>
      <c r="J322" s="61" t="s">
        <v>195</v>
      </c>
      <c r="K322" s="61"/>
    </row>
    <row r="323" spans="1:11" s="55" customFormat="1" ht="16.5" x14ac:dyDescent="0.35">
      <c r="A323" s="56">
        <v>315</v>
      </c>
      <c r="B323" s="73" t="s">
        <v>263</v>
      </c>
      <c r="C323" s="64" t="s">
        <v>169</v>
      </c>
      <c r="D323" s="68" t="s">
        <v>655</v>
      </c>
      <c r="E323" s="68">
        <v>278</v>
      </c>
      <c r="F323" s="90">
        <v>22</v>
      </c>
      <c r="G323" s="91">
        <v>595</v>
      </c>
      <c r="H323" s="59">
        <v>138.00000000000003</v>
      </c>
      <c r="I323" s="60">
        <f t="shared" si="4"/>
        <v>1242000</v>
      </c>
      <c r="J323" s="61" t="s">
        <v>195</v>
      </c>
      <c r="K323" s="61"/>
    </row>
    <row r="324" spans="1:11" s="55" customFormat="1" ht="16.5" x14ac:dyDescent="0.35">
      <c r="A324" s="56">
        <v>316</v>
      </c>
      <c r="B324" s="61" t="s">
        <v>264</v>
      </c>
      <c r="C324" s="64" t="s">
        <v>169</v>
      </c>
      <c r="D324" s="68" t="s">
        <v>655</v>
      </c>
      <c r="E324" s="68"/>
      <c r="F324" s="90"/>
      <c r="G324" s="91"/>
      <c r="H324" s="59">
        <v>189.75</v>
      </c>
      <c r="I324" s="60">
        <f t="shared" si="4"/>
        <v>1708000</v>
      </c>
      <c r="J324" s="61" t="s">
        <v>195</v>
      </c>
      <c r="K324" s="70"/>
    </row>
    <row r="325" spans="1:11" s="55" customFormat="1" ht="16.5" x14ac:dyDescent="0.35">
      <c r="A325" s="56">
        <v>317</v>
      </c>
      <c r="B325" s="61" t="s">
        <v>265</v>
      </c>
      <c r="C325" s="67" t="s">
        <v>184</v>
      </c>
      <c r="D325" s="108" t="s">
        <v>656</v>
      </c>
      <c r="E325" s="68" t="s">
        <v>266</v>
      </c>
      <c r="F325" s="90">
        <v>20</v>
      </c>
      <c r="G325" s="91">
        <v>200</v>
      </c>
      <c r="H325" s="59">
        <v>17.28</v>
      </c>
      <c r="I325" s="60">
        <f t="shared" si="4"/>
        <v>156000</v>
      </c>
      <c r="J325" s="61" t="s">
        <v>195</v>
      </c>
      <c r="K325" s="61"/>
    </row>
    <row r="326" spans="1:11" s="55" customFormat="1" ht="16.5" x14ac:dyDescent="0.35">
      <c r="A326" s="56">
        <v>318</v>
      </c>
      <c r="B326" s="61" t="s">
        <v>194</v>
      </c>
      <c r="C326" s="67" t="s">
        <v>184</v>
      </c>
      <c r="D326" s="108" t="s">
        <v>656</v>
      </c>
      <c r="E326" s="68">
        <v>13</v>
      </c>
      <c r="F326" s="90">
        <v>21</v>
      </c>
      <c r="G326" s="91">
        <v>500</v>
      </c>
      <c r="H326" s="59">
        <v>43.2</v>
      </c>
      <c r="I326" s="60">
        <f t="shared" si="4"/>
        <v>389000</v>
      </c>
      <c r="J326" s="61" t="s">
        <v>195</v>
      </c>
      <c r="K326" s="61"/>
    </row>
    <row r="327" spans="1:11" s="55" customFormat="1" ht="16.5" x14ac:dyDescent="0.35">
      <c r="A327" s="56">
        <v>319</v>
      </c>
      <c r="B327" s="61" t="s">
        <v>197</v>
      </c>
      <c r="C327" s="67" t="s">
        <v>184</v>
      </c>
      <c r="D327" s="108" t="s">
        <v>656</v>
      </c>
      <c r="E327" s="68">
        <v>14</v>
      </c>
      <c r="F327" s="90">
        <v>20</v>
      </c>
      <c r="G327" s="91">
        <v>200</v>
      </c>
      <c r="H327" s="59">
        <v>25.92</v>
      </c>
      <c r="I327" s="60">
        <f t="shared" si="4"/>
        <v>233000</v>
      </c>
      <c r="J327" s="61" t="s">
        <v>195</v>
      </c>
      <c r="K327" s="61"/>
    </row>
    <row r="328" spans="1:11" s="55" customFormat="1" ht="16.5" x14ac:dyDescent="0.35">
      <c r="A328" s="56">
        <v>320</v>
      </c>
      <c r="B328" s="61" t="s">
        <v>267</v>
      </c>
      <c r="C328" s="67" t="s">
        <v>240</v>
      </c>
      <c r="D328" s="108" t="s">
        <v>656</v>
      </c>
      <c r="E328" s="68" t="s">
        <v>268</v>
      </c>
      <c r="F328" s="90" t="s">
        <v>269</v>
      </c>
      <c r="G328" s="91">
        <f>320.8+245.9</f>
        <v>566.70000000000005</v>
      </c>
      <c r="H328" s="59">
        <v>48.960000000000008</v>
      </c>
      <c r="I328" s="60">
        <f t="shared" ref="I328:I391" si="5">ROUND(H328*9000,-3)</f>
        <v>441000</v>
      </c>
      <c r="J328" s="61" t="s">
        <v>195</v>
      </c>
      <c r="K328" s="61"/>
    </row>
    <row r="329" spans="1:11" s="55" customFormat="1" ht="16.5" x14ac:dyDescent="0.35">
      <c r="A329" s="56">
        <v>321</v>
      </c>
      <c r="B329" s="61" t="s">
        <v>270</v>
      </c>
      <c r="C329" s="67" t="s">
        <v>240</v>
      </c>
      <c r="D329" s="108" t="s">
        <v>657</v>
      </c>
      <c r="E329" s="68"/>
      <c r="F329" s="90"/>
      <c r="G329" s="91"/>
      <c r="H329" s="59">
        <v>69.360000000000014</v>
      </c>
      <c r="I329" s="60">
        <f t="shared" si="5"/>
        <v>624000</v>
      </c>
      <c r="J329" s="61" t="s">
        <v>195</v>
      </c>
      <c r="K329" s="61"/>
    </row>
    <row r="330" spans="1:11" s="55" customFormat="1" ht="16.5" x14ac:dyDescent="0.35">
      <c r="A330" s="56">
        <v>322</v>
      </c>
      <c r="B330" s="61" t="s">
        <v>271</v>
      </c>
      <c r="C330" s="67" t="s">
        <v>240</v>
      </c>
      <c r="D330" s="108" t="s">
        <v>656</v>
      </c>
      <c r="E330" s="68">
        <v>28</v>
      </c>
      <c r="F330" s="90">
        <v>14</v>
      </c>
      <c r="G330" s="91">
        <v>911</v>
      </c>
      <c r="H330" s="59">
        <v>78.72</v>
      </c>
      <c r="I330" s="60">
        <f t="shared" si="5"/>
        <v>708000</v>
      </c>
      <c r="J330" s="61" t="s">
        <v>195</v>
      </c>
      <c r="K330" s="61"/>
    </row>
    <row r="331" spans="1:11" s="55" customFormat="1" ht="16.5" x14ac:dyDescent="0.35">
      <c r="A331" s="56">
        <v>323</v>
      </c>
      <c r="B331" s="61" t="s">
        <v>272</v>
      </c>
      <c r="C331" s="67" t="s">
        <v>248</v>
      </c>
      <c r="D331" s="108" t="s">
        <v>656</v>
      </c>
      <c r="E331" s="68">
        <v>172</v>
      </c>
      <c r="F331" s="90">
        <v>17</v>
      </c>
      <c r="G331" s="91">
        <v>364.3</v>
      </c>
      <c r="H331" s="59">
        <v>31.44</v>
      </c>
      <c r="I331" s="60">
        <f t="shared" si="5"/>
        <v>283000</v>
      </c>
      <c r="J331" s="61" t="s">
        <v>195</v>
      </c>
      <c r="K331" s="61"/>
    </row>
    <row r="332" spans="1:11" s="55" customFormat="1" ht="16.5" x14ac:dyDescent="0.35">
      <c r="A332" s="56">
        <v>324</v>
      </c>
      <c r="B332" s="61" t="s">
        <v>273</v>
      </c>
      <c r="C332" s="67" t="s">
        <v>248</v>
      </c>
      <c r="D332" s="108" t="s">
        <v>657</v>
      </c>
      <c r="E332" s="68">
        <v>328</v>
      </c>
      <c r="F332" s="90">
        <v>18</v>
      </c>
      <c r="G332" s="91">
        <v>534.9</v>
      </c>
      <c r="H332" s="59">
        <v>69.360000000000014</v>
      </c>
      <c r="I332" s="60">
        <f t="shared" si="5"/>
        <v>624000</v>
      </c>
      <c r="J332" s="61" t="s">
        <v>195</v>
      </c>
      <c r="K332" s="61"/>
    </row>
    <row r="333" spans="1:11" s="55" customFormat="1" ht="16.5" x14ac:dyDescent="0.35">
      <c r="A333" s="56">
        <v>325</v>
      </c>
      <c r="B333" s="61" t="s">
        <v>274</v>
      </c>
      <c r="C333" s="67" t="s">
        <v>253</v>
      </c>
      <c r="D333" s="108" t="s">
        <v>655</v>
      </c>
      <c r="E333" s="68">
        <v>88</v>
      </c>
      <c r="F333" s="90">
        <v>12</v>
      </c>
      <c r="G333" s="91">
        <v>459.7</v>
      </c>
      <c r="H333" s="59">
        <v>69.48</v>
      </c>
      <c r="I333" s="60">
        <f t="shared" si="5"/>
        <v>625000</v>
      </c>
      <c r="J333" s="61" t="s">
        <v>195</v>
      </c>
      <c r="K333" s="61"/>
    </row>
    <row r="334" spans="1:11" s="55" customFormat="1" ht="16.5" x14ac:dyDescent="0.35">
      <c r="A334" s="56">
        <v>326</v>
      </c>
      <c r="B334" s="61" t="s">
        <v>275</v>
      </c>
      <c r="C334" s="67" t="s">
        <v>253</v>
      </c>
      <c r="D334" s="108" t="s">
        <v>657</v>
      </c>
      <c r="E334" s="68" t="s">
        <v>276</v>
      </c>
      <c r="F334" s="90">
        <v>12</v>
      </c>
      <c r="G334" s="91">
        <f>865.9+265.1+45.9-588.4</f>
        <v>588.50000000000011</v>
      </c>
      <c r="H334" s="59">
        <v>89.04</v>
      </c>
      <c r="I334" s="60">
        <f t="shared" si="5"/>
        <v>801000</v>
      </c>
      <c r="J334" s="61" t="s">
        <v>195</v>
      </c>
      <c r="K334" s="61"/>
    </row>
    <row r="335" spans="1:11" s="55" customFormat="1" ht="16.5" x14ac:dyDescent="0.35">
      <c r="A335" s="56">
        <v>327</v>
      </c>
      <c r="B335" s="61" t="s">
        <v>277</v>
      </c>
      <c r="C335" s="67" t="s">
        <v>253</v>
      </c>
      <c r="D335" s="108" t="s">
        <v>657</v>
      </c>
      <c r="E335" s="68">
        <v>132</v>
      </c>
      <c r="F335" s="90">
        <v>12</v>
      </c>
      <c r="G335" s="91">
        <f>588.4</f>
        <v>588.4</v>
      </c>
      <c r="H335" s="59">
        <v>88.92</v>
      </c>
      <c r="I335" s="60">
        <f t="shared" si="5"/>
        <v>800000</v>
      </c>
      <c r="J335" s="61" t="s">
        <v>195</v>
      </c>
      <c r="K335" s="61"/>
    </row>
    <row r="336" spans="1:11" s="55" customFormat="1" ht="16.5" x14ac:dyDescent="0.35">
      <c r="A336" s="56">
        <v>328</v>
      </c>
      <c r="B336" s="75" t="s">
        <v>324</v>
      </c>
      <c r="C336" s="68" t="s">
        <v>293</v>
      </c>
      <c r="D336" s="68" t="s">
        <v>656</v>
      </c>
      <c r="E336" s="68"/>
      <c r="F336" s="90"/>
      <c r="G336" s="91">
        <v>665</v>
      </c>
      <c r="H336" s="59">
        <v>33.839999999999996</v>
      </c>
      <c r="I336" s="60">
        <f t="shared" si="5"/>
        <v>305000</v>
      </c>
      <c r="J336" s="61" t="s">
        <v>11</v>
      </c>
      <c r="K336" s="61"/>
    </row>
    <row r="337" spans="1:13" s="55" customFormat="1" ht="16.5" x14ac:dyDescent="0.35">
      <c r="A337" s="56">
        <v>329</v>
      </c>
      <c r="B337" s="75" t="s">
        <v>325</v>
      </c>
      <c r="C337" s="68" t="s">
        <v>293</v>
      </c>
      <c r="D337" s="68"/>
      <c r="E337" s="68"/>
      <c r="F337" s="90"/>
      <c r="G337" s="91">
        <v>466</v>
      </c>
      <c r="H337" s="59">
        <v>0</v>
      </c>
      <c r="I337" s="60">
        <f t="shared" si="5"/>
        <v>0</v>
      </c>
      <c r="J337" s="61" t="s">
        <v>11</v>
      </c>
      <c r="K337" s="61"/>
    </row>
    <row r="338" spans="1:13" s="55" customFormat="1" ht="16.5" x14ac:dyDescent="0.35">
      <c r="A338" s="56">
        <v>330</v>
      </c>
      <c r="B338" s="75" t="s">
        <v>326</v>
      </c>
      <c r="C338" s="68" t="s">
        <v>293</v>
      </c>
      <c r="D338" s="68" t="s">
        <v>656</v>
      </c>
      <c r="E338" s="68"/>
      <c r="F338" s="90"/>
      <c r="G338" s="91">
        <v>500</v>
      </c>
      <c r="H338" s="59">
        <v>36.000000000000007</v>
      </c>
      <c r="I338" s="60">
        <f t="shared" si="5"/>
        <v>324000</v>
      </c>
      <c r="J338" s="61" t="s">
        <v>11</v>
      </c>
      <c r="K338" s="61"/>
    </row>
    <row r="339" spans="1:13" s="55" customFormat="1" ht="16.5" x14ac:dyDescent="0.35">
      <c r="A339" s="56">
        <v>331</v>
      </c>
      <c r="B339" s="76" t="s">
        <v>327</v>
      </c>
      <c r="C339" s="68" t="s">
        <v>293</v>
      </c>
      <c r="D339" s="68" t="s">
        <v>656</v>
      </c>
      <c r="E339" s="68"/>
      <c r="F339" s="90"/>
      <c r="G339" s="91">
        <v>500</v>
      </c>
      <c r="H339" s="59">
        <v>36.000000000000007</v>
      </c>
      <c r="I339" s="60">
        <f t="shared" si="5"/>
        <v>324000</v>
      </c>
      <c r="J339" s="61" t="s">
        <v>11</v>
      </c>
      <c r="K339" s="61"/>
    </row>
    <row r="340" spans="1:13" s="55" customFormat="1" ht="16.5" x14ac:dyDescent="0.35">
      <c r="A340" s="56">
        <v>332</v>
      </c>
      <c r="B340" s="87" t="s">
        <v>328</v>
      </c>
      <c r="C340" s="68" t="s">
        <v>293</v>
      </c>
      <c r="D340" s="68" t="s">
        <v>656</v>
      </c>
      <c r="E340" s="68"/>
      <c r="F340" s="90"/>
      <c r="G340" s="91">
        <v>648</v>
      </c>
      <c r="H340" s="59">
        <v>144.00000000000003</v>
      </c>
      <c r="I340" s="60">
        <f t="shared" si="5"/>
        <v>1296000</v>
      </c>
      <c r="J340" s="61" t="s">
        <v>11</v>
      </c>
      <c r="K340" s="61"/>
    </row>
    <row r="341" spans="1:13" s="55" customFormat="1" ht="16.5" x14ac:dyDescent="0.35">
      <c r="A341" s="56">
        <v>333</v>
      </c>
      <c r="B341" s="76" t="s">
        <v>329</v>
      </c>
      <c r="C341" s="68" t="s">
        <v>293</v>
      </c>
      <c r="D341" s="68" t="s">
        <v>656</v>
      </c>
      <c r="E341" s="68"/>
      <c r="F341" s="90"/>
      <c r="G341" s="91">
        <v>700.00000000000011</v>
      </c>
      <c r="H341" s="59">
        <v>72.000000000000014</v>
      </c>
      <c r="I341" s="60">
        <f t="shared" si="5"/>
        <v>648000</v>
      </c>
      <c r="J341" s="61" t="s">
        <v>11</v>
      </c>
      <c r="K341" s="61"/>
    </row>
    <row r="342" spans="1:13" s="55" customFormat="1" ht="16.5" x14ac:dyDescent="0.35">
      <c r="A342" s="56">
        <v>334</v>
      </c>
      <c r="B342" s="76" t="s">
        <v>330</v>
      </c>
      <c r="C342" s="68" t="s">
        <v>293</v>
      </c>
      <c r="D342" s="68" t="s">
        <v>656</v>
      </c>
      <c r="E342" s="68"/>
      <c r="F342" s="90"/>
      <c r="G342" s="91">
        <v>850</v>
      </c>
      <c r="H342" s="59">
        <v>84</v>
      </c>
      <c r="I342" s="60">
        <f t="shared" si="5"/>
        <v>756000</v>
      </c>
      <c r="J342" s="61" t="s">
        <v>11</v>
      </c>
      <c r="K342" s="61"/>
    </row>
    <row r="343" spans="1:13" s="55" customFormat="1" ht="16.5" x14ac:dyDescent="0.35">
      <c r="A343" s="56">
        <v>335</v>
      </c>
      <c r="B343" s="76" t="s">
        <v>331</v>
      </c>
      <c r="C343" s="68" t="s">
        <v>293</v>
      </c>
      <c r="D343" s="68" t="s">
        <v>656</v>
      </c>
      <c r="E343" s="68"/>
      <c r="F343" s="90"/>
      <c r="G343" s="91">
        <v>1600</v>
      </c>
      <c r="H343" s="59">
        <v>158.4</v>
      </c>
      <c r="I343" s="60">
        <f t="shared" si="5"/>
        <v>1426000</v>
      </c>
      <c r="J343" s="61" t="s">
        <v>11</v>
      </c>
      <c r="K343" s="61"/>
    </row>
    <row r="344" spans="1:13" s="55" customFormat="1" ht="16.5" x14ac:dyDescent="0.35">
      <c r="A344" s="56">
        <v>336</v>
      </c>
      <c r="B344" s="76" t="s">
        <v>332</v>
      </c>
      <c r="C344" s="68" t="s">
        <v>293</v>
      </c>
      <c r="D344" s="68" t="s">
        <v>656</v>
      </c>
      <c r="E344" s="68"/>
      <c r="F344" s="90"/>
      <c r="G344" s="91">
        <v>3168.0000000000005</v>
      </c>
      <c r="H344" s="59">
        <v>360</v>
      </c>
      <c r="I344" s="60">
        <f t="shared" si="5"/>
        <v>3240000</v>
      </c>
      <c r="J344" s="61" t="s">
        <v>11</v>
      </c>
      <c r="K344" s="61"/>
    </row>
    <row r="345" spans="1:13" s="55" customFormat="1" ht="16.5" x14ac:dyDescent="0.35">
      <c r="A345" s="56">
        <v>337</v>
      </c>
      <c r="B345" s="78" t="s">
        <v>298</v>
      </c>
      <c r="C345" s="68" t="s">
        <v>299</v>
      </c>
      <c r="D345" s="68" t="s">
        <v>654</v>
      </c>
      <c r="E345" s="68">
        <v>17</v>
      </c>
      <c r="F345" s="90">
        <v>16</v>
      </c>
      <c r="G345" s="91">
        <v>433.7</v>
      </c>
      <c r="H345" s="59">
        <v>60.000000000000007</v>
      </c>
      <c r="I345" s="60">
        <f t="shared" si="5"/>
        <v>540000</v>
      </c>
      <c r="J345" s="61" t="s">
        <v>11</v>
      </c>
      <c r="K345" s="61"/>
    </row>
    <row r="346" spans="1:13" s="55" customFormat="1" ht="16.5" x14ac:dyDescent="0.35">
      <c r="A346" s="56">
        <v>338</v>
      </c>
      <c r="B346" s="72" t="s">
        <v>333</v>
      </c>
      <c r="C346" s="67" t="s">
        <v>295</v>
      </c>
      <c r="D346" s="108" t="s">
        <v>656</v>
      </c>
      <c r="E346" s="68" t="s">
        <v>334</v>
      </c>
      <c r="F346" s="90">
        <v>14</v>
      </c>
      <c r="G346" s="91">
        <v>1500</v>
      </c>
      <c r="H346" s="59">
        <v>72.000000000000014</v>
      </c>
      <c r="I346" s="60">
        <f t="shared" si="5"/>
        <v>648000</v>
      </c>
      <c r="J346" s="61" t="s">
        <v>11</v>
      </c>
      <c r="K346" s="61"/>
    </row>
    <row r="347" spans="1:13" s="55" customFormat="1" ht="16.5" x14ac:dyDescent="0.35">
      <c r="A347" s="56">
        <v>339</v>
      </c>
      <c r="B347" s="76" t="s">
        <v>320</v>
      </c>
      <c r="C347" s="68" t="s">
        <v>293</v>
      </c>
      <c r="D347" s="108" t="s">
        <v>656</v>
      </c>
      <c r="E347" s="68"/>
      <c r="F347" s="90"/>
      <c r="G347" s="91">
        <v>466</v>
      </c>
      <c r="H347" s="59">
        <v>33.839999999999996</v>
      </c>
      <c r="I347" s="60">
        <f t="shared" si="5"/>
        <v>305000</v>
      </c>
      <c r="J347" s="61" t="s">
        <v>11</v>
      </c>
      <c r="K347" s="61"/>
    </row>
    <row r="348" spans="1:13" s="55" customFormat="1" ht="16.5" x14ac:dyDescent="0.35">
      <c r="A348" s="56">
        <v>340</v>
      </c>
      <c r="B348" s="76" t="s">
        <v>321</v>
      </c>
      <c r="C348" s="68" t="s">
        <v>279</v>
      </c>
      <c r="D348" s="68" t="s">
        <v>654</v>
      </c>
      <c r="E348" s="68"/>
      <c r="F348" s="90"/>
      <c r="G348" s="91">
        <v>1500</v>
      </c>
      <c r="H348" s="59">
        <v>88.800000000000011</v>
      </c>
      <c r="I348" s="60">
        <f t="shared" si="5"/>
        <v>799000</v>
      </c>
      <c r="J348" s="61" t="s">
        <v>11</v>
      </c>
      <c r="K348" s="61"/>
    </row>
    <row r="349" spans="1:13" s="79" customFormat="1" ht="16.5" x14ac:dyDescent="0.35">
      <c r="A349" s="56">
        <v>341</v>
      </c>
      <c r="B349" s="63" t="s">
        <v>573</v>
      </c>
      <c r="C349" s="64" t="s">
        <v>574</v>
      </c>
      <c r="D349" s="68"/>
      <c r="E349" s="68">
        <v>17.190000000000001</v>
      </c>
      <c r="F349" s="90">
        <v>18</v>
      </c>
      <c r="G349" s="91">
        <v>131.5</v>
      </c>
      <c r="H349" s="88">
        <v>240</v>
      </c>
      <c r="I349" s="60">
        <f>ROUND(H349*9000,-3)</f>
        <v>2160000</v>
      </c>
      <c r="J349" s="64" t="s">
        <v>11</v>
      </c>
      <c r="K349" s="64"/>
      <c r="L349" s="80"/>
      <c r="M349" s="80"/>
    </row>
    <row r="350" spans="1:13" s="79" customFormat="1" ht="16.5" x14ac:dyDescent="0.35">
      <c r="A350" s="56">
        <v>342</v>
      </c>
      <c r="B350" s="61" t="s">
        <v>575</v>
      </c>
      <c r="C350" s="64">
        <v>6</v>
      </c>
      <c r="D350" s="68" t="s">
        <v>657</v>
      </c>
      <c r="E350" s="68" t="s">
        <v>576</v>
      </c>
      <c r="F350" s="90">
        <v>18</v>
      </c>
      <c r="G350" s="91">
        <v>2704</v>
      </c>
      <c r="H350" s="88">
        <v>337.45920000000001</v>
      </c>
      <c r="I350" s="60">
        <f t="shared" si="5"/>
        <v>3037000</v>
      </c>
      <c r="J350" s="64" t="s">
        <v>11</v>
      </c>
      <c r="K350" s="64"/>
      <c r="L350" s="80"/>
      <c r="M350" s="80"/>
    </row>
    <row r="351" spans="1:13" s="79" customFormat="1" ht="16.5" x14ac:dyDescent="0.35">
      <c r="A351" s="56">
        <v>343</v>
      </c>
      <c r="B351" s="63" t="s">
        <v>337</v>
      </c>
      <c r="C351" s="64">
        <v>1</v>
      </c>
      <c r="D351" s="68" t="s">
        <v>657</v>
      </c>
      <c r="E351" s="68">
        <v>14</v>
      </c>
      <c r="F351" s="90">
        <v>2</v>
      </c>
      <c r="G351" s="91">
        <v>400</v>
      </c>
      <c r="H351" s="59">
        <v>30.240000000000002</v>
      </c>
      <c r="I351" s="60">
        <f t="shared" si="5"/>
        <v>272000</v>
      </c>
      <c r="J351" s="64" t="s">
        <v>11</v>
      </c>
      <c r="K351" s="64"/>
      <c r="L351" s="80"/>
      <c r="M351" s="80"/>
    </row>
    <row r="352" spans="1:13" s="79" customFormat="1" ht="16.5" x14ac:dyDescent="0.35">
      <c r="A352" s="56">
        <v>344</v>
      </c>
      <c r="B352" s="63" t="s">
        <v>338</v>
      </c>
      <c r="C352" s="64">
        <v>1</v>
      </c>
      <c r="D352" s="68" t="s">
        <v>657</v>
      </c>
      <c r="E352" s="68">
        <v>16</v>
      </c>
      <c r="F352" s="90">
        <v>2</v>
      </c>
      <c r="G352" s="91">
        <v>250</v>
      </c>
      <c r="H352" s="59">
        <v>10.8</v>
      </c>
      <c r="I352" s="60">
        <f t="shared" si="5"/>
        <v>97000</v>
      </c>
      <c r="J352" s="64" t="s">
        <v>11</v>
      </c>
      <c r="K352" s="64"/>
      <c r="L352" s="80"/>
      <c r="M352" s="80"/>
    </row>
    <row r="353" spans="1:13" s="79" customFormat="1" ht="16.5" x14ac:dyDescent="0.35">
      <c r="A353" s="56">
        <v>345</v>
      </c>
      <c r="B353" s="63" t="s">
        <v>339</v>
      </c>
      <c r="C353" s="64">
        <v>1</v>
      </c>
      <c r="D353" s="68" t="s">
        <v>657</v>
      </c>
      <c r="E353" s="68">
        <v>35</v>
      </c>
      <c r="F353" s="90">
        <v>2</v>
      </c>
      <c r="G353" s="91">
        <v>1500</v>
      </c>
      <c r="H353" s="59">
        <v>48.6</v>
      </c>
      <c r="I353" s="60">
        <f t="shared" si="5"/>
        <v>437000</v>
      </c>
      <c r="J353" s="64" t="s">
        <v>11</v>
      </c>
      <c r="K353" s="64"/>
      <c r="L353" s="80"/>
      <c r="M353" s="80"/>
    </row>
    <row r="354" spans="1:13" s="79" customFormat="1" ht="16.5" x14ac:dyDescent="0.35">
      <c r="A354" s="56">
        <v>346</v>
      </c>
      <c r="B354" s="63" t="s">
        <v>340</v>
      </c>
      <c r="C354" s="64">
        <v>1</v>
      </c>
      <c r="D354" s="68" t="s">
        <v>657</v>
      </c>
      <c r="E354" s="68" t="s">
        <v>341</v>
      </c>
      <c r="F354" s="90">
        <v>2</v>
      </c>
      <c r="G354" s="91">
        <v>1500</v>
      </c>
      <c r="H354" s="59">
        <v>48.6</v>
      </c>
      <c r="I354" s="60">
        <f t="shared" si="5"/>
        <v>437000</v>
      </c>
      <c r="J354" s="64" t="s">
        <v>11</v>
      </c>
      <c r="K354" s="64"/>
      <c r="L354" s="80"/>
      <c r="M354" s="80"/>
    </row>
    <row r="355" spans="1:13" s="79" customFormat="1" ht="16.5" x14ac:dyDescent="0.35">
      <c r="A355" s="56">
        <v>347</v>
      </c>
      <c r="B355" s="63" t="s">
        <v>342</v>
      </c>
      <c r="C355" s="64">
        <v>1</v>
      </c>
      <c r="D355" s="68" t="s">
        <v>655</v>
      </c>
      <c r="E355" s="68">
        <v>31</v>
      </c>
      <c r="F355" s="90">
        <v>2</v>
      </c>
      <c r="G355" s="91">
        <v>1120</v>
      </c>
      <c r="H355" s="59">
        <v>47.52</v>
      </c>
      <c r="I355" s="60">
        <f t="shared" si="5"/>
        <v>428000</v>
      </c>
      <c r="J355" s="64" t="s">
        <v>11</v>
      </c>
      <c r="K355" s="64"/>
      <c r="L355" s="80"/>
      <c r="M355" s="80"/>
    </row>
    <row r="356" spans="1:13" s="79" customFormat="1" ht="16.5" x14ac:dyDescent="0.35">
      <c r="A356" s="56">
        <v>348</v>
      </c>
      <c r="B356" s="63" t="s">
        <v>343</v>
      </c>
      <c r="C356" s="64">
        <v>1</v>
      </c>
      <c r="D356" s="68" t="s">
        <v>655</v>
      </c>
      <c r="E356" s="68">
        <v>32</v>
      </c>
      <c r="F356" s="90">
        <v>2</v>
      </c>
      <c r="G356" s="91">
        <v>1000</v>
      </c>
      <c r="H356" s="59">
        <v>43.2</v>
      </c>
      <c r="I356" s="60">
        <f t="shared" si="5"/>
        <v>389000</v>
      </c>
      <c r="J356" s="64" t="s">
        <v>11</v>
      </c>
      <c r="K356" s="64"/>
      <c r="L356" s="80"/>
      <c r="M356" s="80"/>
    </row>
    <row r="357" spans="1:13" s="79" customFormat="1" ht="16.5" x14ac:dyDescent="0.35">
      <c r="A357" s="56">
        <v>349</v>
      </c>
      <c r="B357" s="63" t="s">
        <v>344</v>
      </c>
      <c r="C357" s="64">
        <v>1</v>
      </c>
      <c r="D357" s="68" t="s">
        <v>657</v>
      </c>
      <c r="E357" s="68">
        <v>73</v>
      </c>
      <c r="F357" s="90">
        <v>2</v>
      </c>
      <c r="G357" s="91">
        <v>1000</v>
      </c>
      <c r="H357" s="59">
        <v>43.2</v>
      </c>
      <c r="I357" s="60">
        <f t="shared" si="5"/>
        <v>389000</v>
      </c>
      <c r="J357" s="64" t="s">
        <v>11</v>
      </c>
      <c r="K357" s="64"/>
      <c r="L357" s="80"/>
      <c r="M357" s="80"/>
    </row>
    <row r="358" spans="1:13" s="79" customFormat="1" ht="16.5" x14ac:dyDescent="0.35">
      <c r="A358" s="56">
        <v>350</v>
      </c>
      <c r="B358" s="63" t="s">
        <v>345</v>
      </c>
      <c r="C358" s="64">
        <v>1</v>
      </c>
      <c r="D358" s="68" t="s">
        <v>657</v>
      </c>
      <c r="E358" s="68">
        <v>81</v>
      </c>
      <c r="F358" s="90">
        <v>2</v>
      </c>
      <c r="G358" s="91">
        <v>850</v>
      </c>
      <c r="H358" s="59">
        <v>36.72</v>
      </c>
      <c r="I358" s="60">
        <f t="shared" si="5"/>
        <v>330000</v>
      </c>
      <c r="J358" s="64" t="s">
        <v>11</v>
      </c>
      <c r="K358" s="64"/>
      <c r="L358" s="80"/>
      <c r="M358" s="80"/>
    </row>
    <row r="359" spans="1:13" s="79" customFormat="1" ht="16.5" x14ac:dyDescent="0.35">
      <c r="A359" s="56">
        <v>351</v>
      </c>
      <c r="B359" s="63" t="s">
        <v>348</v>
      </c>
      <c r="C359" s="64">
        <v>1</v>
      </c>
      <c r="D359" s="68" t="s">
        <v>655</v>
      </c>
      <c r="E359" s="68">
        <v>333</v>
      </c>
      <c r="F359" s="90">
        <v>2</v>
      </c>
      <c r="G359" s="91">
        <v>366</v>
      </c>
      <c r="H359" s="59">
        <v>16.200000000000003</v>
      </c>
      <c r="I359" s="60">
        <f t="shared" si="5"/>
        <v>146000</v>
      </c>
      <c r="J359" s="64" t="s">
        <v>11</v>
      </c>
      <c r="K359" s="64"/>
      <c r="L359" s="80"/>
      <c r="M359" s="80"/>
    </row>
    <row r="360" spans="1:13" s="79" customFormat="1" ht="16.5" x14ac:dyDescent="0.35">
      <c r="A360" s="56">
        <v>352</v>
      </c>
      <c r="B360" s="63" t="s">
        <v>349</v>
      </c>
      <c r="C360" s="64">
        <v>1</v>
      </c>
      <c r="D360" s="68" t="s">
        <v>655</v>
      </c>
      <c r="E360" s="68">
        <v>334</v>
      </c>
      <c r="F360" s="90">
        <v>2</v>
      </c>
      <c r="G360" s="91">
        <v>700</v>
      </c>
      <c r="H360" s="59">
        <v>30.240000000000002</v>
      </c>
      <c r="I360" s="60">
        <f t="shared" si="5"/>
        <v>272000</v>
      </c>
      <c r="J360" s="64" t="s">
        <v>11</v>
      </c>
      <c r="K360" s="64"/>
      <c r="L360" s="80"/>
      <c r="M360" s="80"/>
    </row>
    <row r="361" spans="1:13" s="79" customFormat="1" ht="16.5" x14ac:dyDescent="0.35">
      <c r="A361" s="56">
        <v>353</v>
      </c>
      <c r="B361" s="63" t="s">
        <v>350</v>
      </c>
      <c r="C361" s="64">
        <v>1</v>
      </c>
      <c r="D361" s="68" t="s">
        <v>657</v>
      </c>
      <c r="E361" s="68">
        <v>327</v>
      </c>
      <c r="F361" s="90">
        <v>2</v>
      </c>
      <c r="G361" s="91">
        <v>200</v>
      </c>
      <c r="H361" s="59">
        <v>6.48</v>
      </c>
      <c r="I361" s="60">
        <f t="shared" si="5"/>
        <v>58000</v>
      </c>
      <c r="J361" s="64" t="s">
        <v>11</v>
      </c>
      <c r="K361" s="64"/>
      <c r="L361" s="80"/>
      <c r="M361" s="80"/>
    </row>
    <row r="362" spans="1:13" s="79" customFormat="1" ht="16.5" x14ac:dyDescent="0.35">
      <c r="A362" s="56">
        <v>354</v>
      </c>
      <c r="B362" s="63" t="s">
        <v>351</v>
      </c>
      <c r="C362" s="64">
        <v>1</v>
      </c>
      <c r="D362" s="68" t="s">
        <v>655</v>
      </c>
      <c r="E362" s="68">
        <v>368</v>
      </c>
      <c r="F362" s="90">
        <v>2</v>
      </c>
      <c r="G362" s="91">
        <v>250</v>
      </c>
      <c r="H362" s="59">
        <v>16.200000000000003</v>
      </c>
      <c r="I362" s="60">
        <f t="shared" si="5"/>
        <v>146000</v>
      </c>
      <c r="J362" s="64" t="s">
        <v>11</v>
      </c>
      <c r="K362" s="64"/>
      <c r="L362" s="80"/>
      <c r="M362" s="80"/>
    </row>
    <row r="363" spans="1:13" s="79" customFormat="1" ht="31" x14ac:dyDescent="0.35">
      <c r="A363" s="56">
        <v>355</v>
      </c>
      <c r="B363" s="63" t="s">
        <v>354</v>
      </c>
      <c r="C363" s="64">
        <v>2</v>
      </c>
      <c r="D363" s="68" t="s">
        <v>657</v>
      </c>
      <c r="E363" s="68" t="s">
        <v>627</v>
      </c>
      <c r="F363" s="90">
        <v>3</v>
      </c>
      <c r="G363" s="91">
        <v>1368</v>
      </c>
      <c r="H363" s="59">
        <v>178.20000000000002</v>
      </c>
      <c r="I363" s="60">
        <f t="shared" si="5"/>
        <v>1604000</v>
      </c>
      <c r="J363" s="64" t="s">
        <v>11</v>
      </c>
      <c r="K363" s="64"/>
      <c r="L363" s="80"/>
      <c r="M363" s="80"/>
    </row>
    <row r="364" spans="1:13" s="79" customFormat="1" ht="16.5" x14ac:dyDescent="0.35">
      <c r="A364" s="56">
        <v>356</v>
      </c>
      <c r="B364" s="63" t="s">
        <v>355</v>
      </c>
      <c r="C364" s="64">
        <v>2</v>
      </c>
      <c r="D364" s="68" t="s">
        <v>657</v>
      </c>
      <c r="E364" s="68" t="s">
        <v>356</v>
      </c>
      <c r="F364" s="90">
        <v>3</v>
      </c>
      <c r="G364" s="91">
        <v>239</v>
      </c>
      <c r="H364" s="59">
        <v>30.240000000000002</v>
      </c>
      <c r="I364" s="60">
        <f t="shared" si="5"/>
        <v>272000</v>
      </c>
      <c r="J364" s="64" t="s">
        <v>11</v>
      </c>
      <c r="K364" s="64"/>
      <c r="L364" s="80"/>
      <c r="M364" s="80"/>
    </row>
    <row r="365" spans="1:13" s="79" customFormat="1" ht="16.5" x14ac:dyDescent="0.35">
      <c r="A365" s="56">
        <v>357</v>
      </c>
      <c r="B365" s="63" t="s">
        <v>357</v>
      </c>
      <c r="C365" s="64">
        <v>2</v>
      </c>
      <c r="D365" s="68" t="s">
        <v>655</v>
      </c>
      <c r="E365" s="68" t="s">
        <v>358</v>
      </c>
      <c r="F365" s="90">
        <v>3</v>
      </c>
      <c r="G365" s="91">
        <v>1354</v>
      </c>
      <c r="H365" s="59">
        <v>87.48</v>
      </c>
      <c r="I365" s="60">
        <f t="shared" si="5"/>
        <v>787000</v>
      </c>
      <c r="J365" s="64" t="s">
        <v>11</v>
      </c>
      <c r="K365" s="64"/>
      <c r="L365" s="80"/>
      <c r="M365" s="80"/>
    </row>
    <row r="366" spans="1:13" s="79" customFormat="1" ht="16.5" x14ac:dyDescent="0.35">
      <c r="A366" s="56">
        <v>358</v>
      </c>
      <c r="B366" s="63" t="s">
        <v>359</v>
      </c>
      <c r="C366" s="64">
        <v>2</v>
      </c>
      <c r="D366" s="68" t="s">
        <v>657</v>
      </c>
      <c r="E366" s="68" t="s">
        <v>360</v>
      </c>
      <c r="F366" s="90">
        <v>3</v>
      </c>
      <c r="G366" s="91">
        <v>782</v>
      </c>
      <c r="H366" s="59">
        <v>85.320000000000007</v>
      </c>
      <c r="I366" s="60">
        <f t="shared" si="5"/>
        <v>768000</v>
      </c>
      <c r="J366" s="64" t="s">
        <v>11</v>
      </c>
      <c r="K366" s="64"/>
      <c r="L366" s="80"/>
      <c r="M366" s="80"/>
    </row>
    <row r="367" spans="1:13" s="79" customFormat="1" ht="16.5" x14ac:dyDescent="0.35">
      <c r="A367" s="56">
        <v>359</v>
      </c>
      <c r="B367" s="63" t="s">
        <v>361</v>
      </c>
      <c r="C367" s="64">
        <v>2</v>
      </c>
      <c r="D367" s="68" t="s">
        <v>656</v>
      </c>
      <c r="E367" s="68">
        <v>533</v>
      </c>
      <c r="F367" s="90">
        <v>4</v>
      </c>
      <c r="G367" s="91">
        <v>244</v>
      </c>
      <c r="H367" s="59">
        <v>31.32</v>
      </c>
      <c r="I367" s="60">
        <f t="shared" si="5"/>
        <v>282000</v>
      </c>
      <c r="J367" s="64" t="s">
        <v>11</v>
      </c>
      <c r="K367" s="64"/>
      <c r="L367" s="80"/>
      <c r="M367" s="80"/>
    </row>
    <row r="368" spans="1:13" s="79" customFormat="1" ht="16.5" x14ac:dyDescent="0.35">
      <c r="A368" s="56">
        <v>360</v>
      </c>
      <c r="B368" s="63" t="s">
        <v>362</v>
      </c>
      <c r="C368" s="64">
        <v>2</v>
      </c>
      <c r="D368" s="68" t="s">
        <v>656</v>
      </c>
      <c r="E368" s="68">
        <v>534</v>
      </c>
      <c r="F368" s="90">
        <v>4</v>
      </c>
      <c r="G368" s="91">
        <v>667</v>
      </c>
      <c r="H368" s="59">
        <v>87.48</v>
      </c>
      <c r="I368" s="60">
        <f t="shared" si="5"/>
        <v>787000</v>
      </c>
      <c r="J368" s="64" t="s">
        <v>11</v>
      </c>
      <c r="K368" s="64"/>
      <c r="L368" s="80"/>
      <c r="M368" s="80"/>
    </row>
    <row r="369" spans="1:13" s="79" customFormat="1" ht="16.5" x14ac:dyDescent="0.35">
      <c r="A369" s="56">
        <v>361</v>
      </c>
      <c r="B369" s="63" t="s">
        <v>363</v>
      </c>
      <c r="C369" s="64">
        <v>2</v>
      </c>
      <c r="D369" s="68" t="s">
        <v>657</v>
      </c>
      <c r="E369" s="68">
        <v>529</v>
      </c>
      <c r="F369" s="90">
        <v>4</v>
      </c>
      <c r="G369" s="91">
        <v>508</v>
      </c>
      <c r="H369" s="59">
        <v>65.88</v>
      </c>
      <c r="I369" s="60">
        <f t="shared" si="5"/>
        <v>593000</v>
      </c>
      <c r="J369" s="64" t="s">
        <v>11</v>
      </c>
      <c r="K369" s="64"/>
      <c r="L369" s="80"/>
      <c r="M369" s="80"/>
    </row>
    <row r="370" spans="1:13" s="79" customFormat="1" ht="16.5" x14ac:dyDescent="0.35">
      <c r="A370" s="56">
        <v>362</v>
      </c>
      <c r="B370" s="63" t="s">
        <v>364</v>
      </c>
      <c r="C370" s="64">
        <v>2</v>
      </c>
      <c r="D370" s="68" t="s">
        <v>657</v>
      </c>
      <c r="E370" s="68" t="s">
        <v>365</v>
      </c>
      <c r="F370" s="90">
        <v>3</v>
      </c>
      <c r="G370" s="91">
        <v>531</v>
      </c>
      <c r="H370" s="59">
        <v>69.12</v>
      </c>
      <c r="I370" s="60">
        <f t="shared" si="5"/>
        <v>622000</v>
      </c>
      <c r="J370" s="64" t="s">
        <v>11</v>
      </c>
      <c r="K370" s="64"/>
      <c r="L370" s="80"/>
      <c r="M370" s="80"/>
    </row>
    <row r="371" spans="1:13" s="79" customFormat="1" ht="16.5" x14ac:dyDescent="0.35">
      <c r="A371" s="56">
        <v>363</v>
      </c>
      <c r="B371" s="63" t="s">
        <v>366</v>
      </c>
      <c r="C371" s="64">
        <v>2</v>
      </c>
      <c r="D371" s="68" t="s">
        <v>657</v>
      </c>
      <c r="E371" s="68">
        <v>346</v>
      </c>
      <c r="F371" s="90">
        <v>4</v>
      </c>
      <c r="G371" s="91">
        <v>920</v>
      </c>
      <c r="H371" s="59">
        <v>59.400000000000006</v>
      </c>
      <c r="I371" s="60">
        <f t="shared" si="5"/>
        <v>535000</v>
      </c>
      <c r="J371" s="64" t="s">
        <v>11</v>
      </c>
      <c r="K371" s="64"/>
      <c r="L371" s="80"/>
      <c r="M371" s="80"/>
    </row>
    <row r="372" spans="1:13" s="79" customFormat="1" ht="16.5" x14ac:dyDescent="0.35">
      <c r="A372" s="56">
        <v>364</v>
      </c>
      <c r="B372" s="63" t="s">
        <v>367</v>
      </c>
      <c r="C372" s="64">
        <v>2</v>
      </c>
      <c r="D372" s="68" t="s">
        <v>657</v>
      </c>
      <c r="E372" s="68" t="s">
        <v>368</v>
      </c>
      <c r="F372" s="90">
        <v>4</v>
      </c>
      <c r="G372" s="91">
        <v>500</v>
      </c>
      <c r="H372" s="59">
        <v>32.400000000000006</v>
      </c>
      <c r="I372" s="60">
        <f t="shared" si="5"/>
        <v>292000</v>
      </c>
      <c r="J372" s="64" t="s">
        <v>11</v>
      </c>
      <c r="K372" s="64"/>
      <c r="L372" s="80"/>
      <c r="M372" s="80"/>
    </row>
    <row r="373" spans="1:13" s="79" customFormat="1" ht="16.5" x14ac:dyDescent="0.35">
      <c r="A373" s="56">
        <v>365</v>
      </c>
      <c r="B373" s="63" t="s">
        <v>369</v>
      </c>
      <c r="C373" s="64">
        <v>2</v>
      </c>
      <c r="D373" s="68" t="s">
        <v>657</v>
      </c>
      <c r="E373" s="68" t="s">
        <v>368</v>
      </c>
      <c r="F373" s="90">
        <v>4</v>
      </c>
      <c r="G373" s="91">
        <v>500</v>
      </c>
      <c r="H373" s="59">
        <v>32.400000000000006</v>
      </c>
      <c r="I373" s="60">
        <f t="shared" si="5"/>
        <v>292000</v>
      </c>
      <c r="J373" s="64" t="s">
        <v>11</v>
      </c>
      <c r="K373" s="64"/>
      <c r="L373" s="80"/>
      <c r="M373" s="80"/>
    </row>
    <row r="374" spans="1:13" s="79" customFormat="1" ht="16.5" x14ac:dyDescent="0.35">
      <c r="A374" s="56">
        <v>366</v>
      </c>
      <c r="B374" s="63" t="s">
        <v>370</v>
      </c>
      <c r="C374" s="64">
        <v>2</v>
      </c>
      <c r="D374" s="68" t="s">
        <v>657</v>
      </c>
      <c r="E374" s="68" t="s">
        <v>371</v>
      </c>
      <c r="F374" s="90">
        <v>4</v>
      </c>
      <c r="G374" s="91">
        <v>994</v>
      </c>
      <c r="H374" s="59">
        <v>129.60000000000002</v>
      </c>
      <c r="I374" s="60">
        <f t="shared" si="5"/>
        <v>1166000</v>
      </c>
      <c r="J374" s="64" t="s">
        <v>11</v>
      </c>
      <c r="K374" s="64"/>
      <c r="L374" s="80"/>
      <c r="M374" s="80"/>
    </row>
    <row r="375" spans="1:13" s="79" customFormat="1" ht="16.5" x14ac:dyDescent="0.35">
      <c r="A375" s="56">
        <v>367</v>
      </c>
      <c r="B375" s="63" t="s">
        <v>372</v>
      </c>
      <c r="C375" s="64">
        <v>2</v>
      </c>
      <c r="D375" s="68" t="s">
        <v>656</v>
      </c>
      <c r="E375" s="68">
        <v>471</v>
      </c>
      <c r="F375" s="90">
        <v>4</v>
      </c>
      <c r="G375" s="91">
        <v>500</v>
      </c>
      <c r="H375" s="59">
        <v>64.800000000000011</v>
      </c>
      <c r="I375" s="60">
        <f t="shared" si="5"/>
        <v>583000</v>
      </c>
      <c r="J375" s="64" t="s">
        <v>11</v>
      </c>
      <c r="K375" s="64"/>
      <c r="L375" s="80"/>
      <c r="M375" s="80"/>
    </row>
    <row r="376" spans="1:13" s="79" customFormat="1" ht="16.5" x14ac:dyDescent="0.35">
      <c r="A376" s="56">
        <v>368</v>
      </c>
      <c r="B376" s="63" t="s">
        <v>373</v>
      </c>
      <c r="C376" s="64">
        <v>2</v>
      </c>
      <c r="D376" s="68" t="s">
        <v>657</v>
      </c>
      <c r="E376" s="68" t="s">
        <v>374</v>
      </c>
      <c r="F376" s="90" t="s">
        <v>159</v>
      </c>
      <c r="G376" s="91">
        <v>660</v>
      </c>
      <c r="H376" s="59">
        <v>86.4</v>
      </c>
      <c r="I376" s="60">
        <f t="shared" si="5"/>
        <v>778000</v>
      </c>
      <c r="J376" s="64" t="s">
        <v>11</v>
      </c>
      <c r="K376" s="64"/>
      <c r="L376" s="80"/>
      <c r="M376" s="80"/>
    </row>
    <row r="377" spans="1:13" s="79" customFormat="1" ht="31" x14ac:dyDescent="0.35">
      <c r="A377" s="56">
        <v>369</v>
      </c>
      <c r="B377" s="63" t="s">
        <v>375</v>
      </c>
      <c r="C377" s="64">
        <v>2</v>
      </c>
      <c r="D377" s="68" t="s">
        <v>657</v>
      </c>
      <c r="E377" s="68" t="s">
        <v>376</v>
      </c>
      <c r="F377" s="90" t="s">
        <v>377</v>
      </c>
      <c r="G377" s="91">
        <v>3497</v>
      </c>
      <c r="H377" s="59">
        <v>225.72000000000003</v>
      </c>
      <c r="I377" s="60">
        <f t="shared" si="5"/>
        <v>2031000</v>
      </c>
      <c r="J377" s="64" t="s">
        <v>11</v>
      </c>
      <c r="K377" s="64"/>
      <c r="L377" s="80"/>
      <c r="M377" s="80"/>
    </row>
    <row r="378" spans="1:13" s="79" customFormat="1" ht="16.5" x14ac:dyDescent="0.35">
      <c r="A378" s="56">
        <v>370</v>
      </c>
      <c r="B378" s="63" t="s">
        <v>402</v>
      </c>
      <c r="C378" s="64">
        <v>5</v>
      </c>
      <c r="D378" s="68" t="s">
        <v>657</v>
      </c>
      <c r="E378" s="68">
        <v>869</v>
      </c>
      <c r="F378" s="90" t="s">
        <v>237</v>
      </c>
      <c r="G378" s="91">
        <v>400</v>
      </c>
      <c r="H378" s="59">
        <v>51.84</v>
      </c>
      <c r="I378" s="60">
        <f t="shared" si="5"/>
        <v>467000</v>
      </c>
      <c r="J378" s="64" t="s">
        <v>11</v>
      </c>
      <c r="K378" s="64"/>
      <c r="L378" s="80"/>
      <c r="M378" s="80"/>
    </row>
    <row r="379" spans="1:13" s="79" customFormat="1" ht="16.5" x14ac:dyDescent="0.35">
      <c r="A379" s="56">
        <v>371</v>
      </c>
      <c r="B379" s="63" t="s">
        <v>408</v>
      </c>
      <c r="C379" s="64">
        <v>5</v>
      </c>
      <c r="D379" s="68" t="s">
        <v>657</v>
      </c>
      <c r="E379" s="68">
        <v>1152.1152999999999</v>
      </c>
      <c r="F379" s="90" t="s">
        <v>237</v>
      </c>
      <c r="G379" s="91">
        <v>835</v>
      </c>
      <c r="H379" s="59">
        <v>54</v>
      </c>
      <c r="I379" s="60">
        <f t="shared" si="5"/>
        <v>486000</v>
      </c>
      <c r="J379" s="64" t="s">
        <v>11</v>
      </c>
      <c r="K379" s="64"/>
      <c r="L379" s="80"/>
      <c r="M379" s="80"/>
    </row>
    <row r="380" spans="1:13" s="79" customFormat="1" ht="16.5" x14ac:dyDescent="0.35">
      <c r="A380" s="56">
        <v>372</v>
      </c>
      <c r="B380" s="63" t="s">
        <v>403</v>
      </c>
      <c r="C380" s="64">
        <v>5</v>
      </c>
      <c r="D380" s="68" t="s">
        <v>657</v>
      </c>
      <c r="E380" s="68">
        <v>931</v>
      </c>
      <c r="F380" s="90" t="s">
        <v>237</v>
      </c>
      <c r="G380" s="91">
        <v>497</v>
      </c>
      <c r="H380" s="59">
        <v>31.32</v>
      </c>
      <c r="I380" s="60">
        <f t="shared" si="5"/>
        <v>282000</v>
      </c>
      <c r="J380" s="64" t="s">
        <v>11</v>
      </c>
      <c r="K380" s="64"/>
      <c r="L380" s="80"/>
      <c r="M380" s="80"/>
    </row>
    <row r="381" spans="1:13" s="79" customFormat="1" ht="16.5" x14ac:dyDescent="0.35">
      <c r="A381" s="56">
        <v>373</v>
      </c>
      <c r="B381" s="63" t="s">
        <v>415</v>
      </c>
      <c r="C381" s="64">
        <v>5</v>
      </c>
      <c r="D381" s="68" t="s">
        <v>657</v>
      </c>
      <c r="E381" s="68">
        <v>72</v>
      </c>
      <c r="F381" s="90" t="s">
        <v>318</v>
      </c>
      <c r="G381" s="91">
        <v>402</v>
      </c>
      <c r="H381" s="59">
        <v>44.28</v>
      </c>
      <c r="I381" s="60">
        <f t="shared" si="5"/>
        <v>399000</v>
      </c>
      <c r="J381" s="64" t="s">
        <v>11</v>
      </c>
      <c r="K381" s="64"/>
      <c r="L381" s="80"/>
      <c r="M381" s="80"/>
    </row>
    <row r="382" spans="1:13" s="79" customFormat="1" ht="16.5" x14ac:dyDescent="0.35">
      <c r="A382" s="56">
        <v>374</v>
      </c>
      <c r="B382" s="146" t="s">
        <v>416</v>
      </c>
      <c r="C382" s="64">
        <v>5</v>
      </c>
      <c r="D382" s="68" t="s">
        <v>657</v>
      </c>
      <c r="E382" s="68">
        <v>46</v>
      </c>
      <c r="F382" s="90" t="s">
        <v>318</v>
      </c>
      <c r="G382" s="91">
        <v>606</v>
      </c>
      <c r="H382" s="59">
        <v>64.800000000000011</v>
      </c>
      <c r="I382" s="60">
        <f t="shared" si="5"/>
        <v>583000</v>
      </c>
      <c r="J382" s="64" t="s">
        <v>11</v>
      </c>
      <c r="K382" s="64"/>
      <c r="L382" s="80"/>
      <c r="M382" s="80"/>
    </row>
    <row r="383" spans="1:13" s="79" customFormat="1" ht="16.5" x14ac:dyDescent="0.35">
      <c r="A383" s="56">
        <v>375</v>
      </c>
      <c r="B383" s="146"/>
      <c r="C383" s="64">
        <v>5</v>
      </c>
      <c r="D383" s="68" t="s">
        <v>657</v>
      </c>
      <c r="E383" s="68">
        <v>73</v>
      </c>
      <c r="F383" s="90"/>
      <c r="G383" s="91">
        <v>514</v>
      </c>
      <c r="H383" s="59">
        <v>56.160000000000004</v>
      </c>
      <c r="I383" s="60">
        <f t="shared" si="5"/>
        <v>505000</v>
      </c>
      <c r="J383" s="64" t="s">
        <v>11</v>
      </c>
      <c r="K383" s="64"/>
      <c r="L383" s="80"/>
      <c r="M383" s="80"/>
    </row>
    <row r="384" spans="1:13" s="79" customFormat="1" ht="16.5" x14ac:dyDescent="0.35">
      <c r="A384" s="56">
        <v>376</v>
      </c>
      <c r="B384" s="63" t="s">
        <v>410</v>
      </c>
      <c r="C384" s="64">
        <v>5</v>
      </c>
      <c r="D384" s="68" t="s">
        <v>657</v>
      </c>
      <c r="E384" s="68">
        <v>1339</v>
      </c>
      <c r="F384" s="90" t="s">
        <v>237</v>
      </c>
      <c r="G384" s="91">
        <v>508</v>
      </c>
      <c r="H384" s="59">
        <v>65.88</v>
      </c>
      <c r="I384" s="60">
        <f t="shared" si="5"/>
        <v>593000</v>
      </c>
      <c r="J384" s="64" t="s">
        <v>11</v>
      </c>
      <c r="K384" s="64"/>
      <c r="L384" s="80"/>
      <c r="M384" s="80"/>
    </row>
    <row r="385" spans="1:13" s="79" customFormat="1" ht="16.5" x14ac:dyDescent="0.35">
      <c r="A385" s="56">
        <v>377</v>
      </c>
      <c r="B385" s="63" t="s">
        <v>421</v>
      </c>
      <c r="C385" s="64">
        <v>5</v>
      </c>
      <c r="D385" s="68" t="s">
        <v>657</v>
      </c>
      <c r="E385" s="68" t="s">
        <v>422</v>
      </c>
      <c r="F385" s="90" t="s">
        <v>237</v>
      </c>
      <c r="G385" s="91">
        <v>532</v>
      </c>
      <c r="H385" s="59">
        <v>57.24</v>
      </c>
      <c r="I385" s="60">
        <f t="shared" si="5"/>
        <v>515000</v>
      </c>
      <c r="J385" s="64" t="s">
        <v>11</v>
      </c>
      <c r="K385" s="64"/>
      <c r="L385" s="80"/>
      <c r="M385" s="80"/>
    </row>
    <row r="386" spans="1:13" s="79" customFormat="1" ht="16.5" x14ac:dyDescent="0.35">
      <c r="A386" s="56">
        <v>378</v>
      </c>
      <c r="B386" s="63" t="s">
        <v>423</v>
      </c>
      <c r="C386" s="64">
        <v>5</v>
      </c>
      <c r="D386" s="68" t="s">
        <v>657</v>
      </c>
      <c r="E386" s="68">
        <v>44</v>
      </c>
      <c r="F386" s="90" t="s">
        <v>237</v>
      </c>
      <c r="G386" s="91">
        <v>721</v>
      </c>
      <c r="H386" s="59">
        <v>46.440000000000005</v>
      </c>
      <c r="I386" s="60">
        <f t="shared" si="5"/>
        <v>418000</v>
      </c>
      <c r="J386" s="64" t="s">
        <v>11</v>
      </c>
      <c r="K386" s="64"/>
      <c r="L386" s="80"/>
      <c r="M386" s="80"/>
    </row>
    <row r="387" spans="1:13" s="79" customFormat="1" ht="16.5" x14ac:dyDescent="0.35">
      <c r="A387" s="56">
        <v>379</v>
      </c>
      <c r="B387" s="63" t="s">
        <v>424</v>
      </c>
      <c r="C387" s="64">
        <v>5</v>
      </c>
      <c r="D387" s="68" t="s">
        <v>657</v>
      </c>
      <c r="E387" s="68">
        <v>1314</v>
      </c>
      <c r="F387" s="90" t="s">
        <v>237</v>
      </c>
      <c r="G387" s="91">
        <v>560</v>
      </c>
      <c r="H387" s="59">
        <v>35.64</v>
      </c>
      <c r="I387" s="60">
        <f t="shared" si="5"/>
        <v>321000</v>
      </c>
      <c r="J387" s="64" t="s">
        <v>11</v>
      </c>
      <c r="K387" s="64"/>
      <c r="L387" s="80"/>
      <c r="M387" s="80"/>
    </row>
    <row r="388" spans="1:13" s="79" customFormat="1" ht="16.5" x14ac:dyDescent="0.35">
      <c r="A388" s="56">
        <v>380</v>
      </c>
      <c r="B388" s="63" t="s">
        <v>425</v>
      </c>
      <c r="C388" s="64">
        <v>5</v>
      </c>
      <c r="D388" s="68" t="s">
        <v>657</v>
      </c>
      <c r="E388" s="68">
        <v>1510</v>
      </c>
      <c r="F388" s="90" t="s">
        <v>237</v>
      </c>
      <c r="G388" s="91">
        <v>455</v>
      </c>
      <c r="H388" s="59">
        <v>29.160000000000004</v>
      </c>
      <c r="I388" s="60">
        <f t="shared" si="5"/>
        <v>262000</v>
      </c>
      <c r="J388" s="64" t="s">
        <v>11</v>
      </c>
      <c r="K388" s="64"/>
      <c r="L388" s="80"/>
      <c r="M388" s="80"/>
    </row>
    <row r="389" spans="1:13" s="79" customFormat="1" ht="16.5" x14ac:dyDescent="0.35">
      <c r="A389" s="56">
        <v>381</v>
      </c>
      <c r="B389" s="63" t="s">
        <v>427</v>
      </c>
      <c r="C389" s="64">
        <v>5</v>
      </c>
      <c r="D389" s="68" t="s">
        <v>657</v>
      </c>
      <c r="E389" s="68">
        <v>52</v>
      </c>
      <c r="F389" s="90" t="s">
        <v>318</v>
      </c>
      <c r="G389" s="91">
        <v>993</v>
      </c>
      <c r="H389" s="59">
        <v>106.92</v>
      </c>
      <c r="I389" s="60">
        <f t="shared" si="5"/>
        <v>962000</v>
      </c>
      <c r="J389" s="64" t="s">
        <v>11</v>
      </c>
      <c r="K389" s="64"/>
      <c r="L389" s="80"/>
      <c r="M389" s="80"/>
    </row>
    <row r="390" spans="1:13" s="79" customFormat="1" ht="16.5" x14ac:dyDescent="0.35">
      <c r="A390" s="56">
        <v>382</v>
      </c>
      <c r="B390" s="63" t="s">
        <v>428</v>
      </c>
      <c r="C390" s="64">
        <v>5</v>
      </c>
      <c r="D390" s="68" t="s">
        <v>657</v>
      </c>
      <c r="E390" s="68">
        <v>70</v>
      </c>
      <c r="F390" s="90" t="s">
        <v>318</v>
      </c>
      <c r="G390" s="91">
        <v>441.2</v>
      </c>
      <c r="H390" s="59">
        <v>47.52</v>
      </c>
      <c r="I390" s="60">
        <f t="shared" si="5"/>
        <v>428000</v>
      </c>
      <c r="J390" s="64" t="s">
        <v>11</v>
      </c>
      <c r="K390" s="64"/>
      <c r="L390" s="80"/>
      <c r="M390" s="80"/>
    </row>
    <row r="391" spans="1:13" s="79" customFormat="1" ht="16.5" x14ac:dyDescent="0.35">
      <c r="A391" s="56">
        <v>383</v>
      </c>
      <c r="B391" s="61" t="s">
        <v>452</v>
      </c>
      <c r="C391" s="64">
        <v>6</v>
      </c>
      <c r="D391" s="68" t="s">
        <v>656</v>
      </c>
      <c r="E391" s="68">
        <v>275</v>
      </c>
      <c r="F391" s="90">
        <v>11</v>
      </c>
      <c r="G391" s="91">
        <v>927</v>
      </c>
      <c r="H391" s="59">
        <v>119.88000000000001</v>
      </c>
      <c r="I391" s="60">
        <f t="shared" si="5"/>
        <v>1079000</v>
      </c>
      <c r="J391" s="64" t="s">
        <v>11</v>
      </c>
      <c r="K391" s="64"/>
      <c r="L391" s="80"/>
      <c r="M391" s="80"/>
    </row>
    <row r="392" spans="1:13" s="79" customFormat="1" ht="16.5" x14ac:dyDescent="0.35">
      <c r="A392" s="56">
        <v>384</v>
      </c>
      <c r="B392" s="61" t="s">
        <v>460</v>
      </c>
      <c r="C392" s="64">
        <v>6</v>
      </c>
      <c r="D392" s="68" t="s">
        <v>657</v>
      </c>
      <c r="E392" s="68">
        <v>60</v>
      </c>
      <c r="F392" s="90">
        <v>11</v>
      </c>
      <c r="G392" s="91">
        <v>700</v>
      </c>
      <c r="H392" s="59">
        <v>52.92</v>
      </c>
      <c r="I392" s="60">
        <f t="shared" ref="I392:I455" si="6">ROUND(H392*9000,-3)</f>
        <v>476000</v>
      </c>
      <c r="J392" s="64" t="s">
        <v>11</v>
      </c>
      <c r="K392" s="64"/>
      <c r="L392" s="80"/>
      <c r="M392" s="80"/>
    </row>
    <row r="393" spans="1:13" s="79" customFormat="1" ht="16.5" x14ac:dyDescent="0.35">
      <c r="A393" s="56">
        <v>385</v>
      </c>
      <c r="B393" s="61" t="s">
        <v>464</v>
      </c>
      <c r="C393" s="64">
        <v>8</v>
      </c>
      <c r="D393" s="68" t="s">
        <v>656</v>
      </c>
      <c r="E393" s="68">
        <v>888</v>
      </c>
      <c r="F393" s="90">
        <v>11</v>
      </c>
      <c r="G393" s="91">
        <v>920</v>
      </c>
      <c r="H393" s="59">
        <v>58.320000000000007</v>
      </c>
      <c r="I393" s="60">
        <f t="shared" si="6"/>
        <v>525000</v>
      </c>
      <c r="J393" s="64" t="s">
        <v>11</v>
      </c>
      <c r="K393" s="64"/>
      <c r="L393" s="80"/>
      <c r="M393" s="80"/>
    </row>
    <row r="394" spans="1:13" s="79" customFormat="1" ht="16.5" x14ac:dyDescent="0.35">
      <c r="A394" s="56">
        <v>386</v>
      </c>
      <c r="B394" s="61" t="s">
        <v>465</v>
      </c>
      <c r="C394" s="64">
        <v>8</v>
      </c>
      <c r="D394" s="68" t="s">
        <v>657</v>
      </c>
      <c r="E394" s="68">
        <v>805</v>
      </c>
      <c r="F394" s="90">
        <v>12</v>
      </c>
      <c r="G394" s="91">
        <v>350</v>
      </c>
      <c r="H394" s="59">
        <v>10.8</v>
      </c>
      <c r="I394" s="60">
        <f t="shared" si="6"/>
        <v>97000</v>
      </c>
      <c r="J394" s="64" t="s">
        <v>11</v>
      </c>
      <c r="K394" s="64"/>
      <c r="L394" s="80"/>
      <c r="M394" s="80"/>
    </row>
    <row r="395" spans="1:13" s="79" customFormat="1" ht="16.5" x14ac:dyDescent="0.35">
      <c r="A395" s="56">
        <v>387</v>
      </c>
      <c r="B395" s="61" t="s">
        <v>466</v>
      </c>
      <c r="C395" s="64">
        <v>8</v>
      </c>
      <c r="D395" s="68" t="s">
        <v>657</v>
      </c>
      <c r="E395" s="68">
        <v>806</v>
      </c>
      <c r="F395" s="90">
        <v>12</v>
      </c>
      <c r="G395" s="91">
        <v>500</v>
      </c>
      <c r="H395" s="59">
        <v>10.8</v>
      </c>
      <c r="I395" s="60">
        <f t="shared" si="6"/>
        <v>97000</v>
      </c>
      <c r="J395" s="64" t="s">
        <v>11</v>
      </c>
      <c r="K395" s="64"/>
      <c r="L395" s="80"/>
      <c r="M395" s="80"/>
    </row>
    <row r="396" spans="1:13" s="79" customFormat="1" ht="16.5" x14ac:dyDescent="0.35">
      <c r="A396" s="56">
        <v>388</v>
      </c>
      <c r="B396" s="61" t="s">
        <v>467</v>
      </c>
      <c r="C396" s="64">
        <v>8</v>
      </c>
      <c r="D396" s="68" t="s">
        <v>657</v>
      </c>
      <c r="E396" s="68">
        <v>917</v>
      </c>
      <c r="F396" s="90">
        <v>12</v>
      </c>
      <c r="G396" s="91">
        <v>289</v>
      </c>
      <c r="H396" s="59">
        <v>31.32</v>
      </c>
      <c r="I396" s="60">
        <f t="shared" si="6"/>
        <v>282000</v>
      </c>
      <c r="J396" s="64" t="s">
        <v>11</v>
      </c>
      <c r="K396" s="64"/>
      <c r="L396" s="80"/>
      <c r="M396" s="80"/>
    </row>
    <row r="397" spans="1:13" s="79" customFormat="1" ht="16.5" x14ac:dyDescent="0.35">
      <c r="A397" s="56">
        <v>389</v>
      </c>
      <c r="B397" s="61" t="s">
        <v>468</v>
      </c>
      <c r="C397" s="64">
        <v>8</v>
      </c>
      <c r="D397" s="68" t="s">
        <v>657</v>
      </c>
      <c r="E397" s="68">
        <v>969</v>
      </c>
      <c r="F397" s="90">
        <v>12</v>
      </c>
      <c r="G397" s="91">
        <v>446</v>
      </c>
      <c r="H397" s="59">
        <v>47.52</v>
      </c>
      <c r="I397" s="60">
        <f t="shared" si="6"/>
        <v>428000</v>
      </c>
      <c r="J397" s="64" t="s">
        <v>11</v>
      </c>
      <c r="K397" s="64"/>
      <c r="L397" s="80"/>
      <c r="M397" s="80"/>
    </row>
    <row r="398" spans="1:13" s="79" customFormat="1" ht="16.5" x14ac:dyDescent="0.35">
      <c r="A398" s="56">
        <v>390</v>
      </c>
      <c r="B398" s="61" t="s">
        <v>469</v>
      </c>
      <c r="C398" s="64">
        <v>9</v>
      </c>
      <c r="D398" s="68" t="s">
        <v>656</v>
      </c>
      <c r="E398" s="68" t="s">
        <v>470</v>
      </c>
      <c r="F398" s="90">
        <v>13</v>
      </c>
      <c r="G398" s="91">
        <v>808</v>
      </c>
      <c r="H398" s="59">
        <v>43.2</v>
      </c>
      <c r="I398" s="60">
        <f t="shared" si="6"/>
        <v>389000</v>
      </c>
      <c r="J398" s="64" t="s">
        <v>11</v>
      </c>
      <c r="K398" s="64"/>
      <c r="L398" s="80"/>
      <c r="M398" s="80"/>
    </row>
    <row r="399" spans="1:13" s="79" customFormat="1" ht="16.5" x14ac:dyDescent="0.35">
      <c r="A399" s="56">
        <v>391</v>
      </c>
      <c r="B399" s="61" t="s">
        <v>471</v>
      </c>
      <c r="C399" s="64">
        <v>9</v>
      </c>
      <c r="D399" s="68" t="s">
        <v>657</v>
      </c>
      <c r="E399" s="68">
        <v>649</v>
      </c>
      <c r="F399" s="90">
        <v>12</v>
      </c>
      <c r="G399" s="91">
        <v>130</v>
      </c>
      <c r="H399" s="59">
        <v>9.7200000000000006</v>
      </c>
      <c r="I399" s="60">
        <f t="shared" si="6"/>
        <v>87000</v>
      </c>
      <c r="J399" s="64" t="s">
        <v>11</v>
      </c>
      <c r="K399" s="64"/>
      <c r="L399" s="80"/>
      <c r="M399" s="80"/>
    </row>
    <row r="400" spans="1:13" s="79" customFormat="1" ht="16.5" x14ac:dyDescent="0.35">
      <c r="A400" s="56">
        <v>392</v>
      </c>
      <c r="B400" s="61" t="s">
        <v>474</v>
      </c>
      <c r="C400" s="64">
        <v>9</v>
      </c>
      <c r="D400" s="68" t="s">
        <v>657</v>
      </c>
      <c r="E400" s="68">
        <v>173</v>
      </c>
      <c r="F400" s="90">
        <v>13</v>
      </c>
      <c r="G400" s="91">
        <v>640</v>
      </c>
      <c r="H400" s="59">
        <v>27</v>
      </c>
      <c r="I400" s="60">
        <f t="shared" si="6"/>
        <v>243000</v>
      </c>
      <c r="J400" s="64" t="s">
        <v>11</v>
      </c>
      <c r="K400" s="64"/>
      <c r="L400" s="80"/>
      <c r="M400" s="80"/>
    </row>
    <row r="401" spans="1:13" s="79" customFormat="1" ht="16.5" x14ac:dyDescent="0.35">
      <c r="A401" s="56">
        <v>393</v>
      </c>
      <c r="B401" s="61" t="s">
        <v>476</v>
      </c>
      <c r="C401" s="64">
        <v>9</v>
      </c>
      <c r="D401" s="68" t="s">
        <v>656</v>
      </c>
      <c r="E401" s="68">
        <v>53</v>
      </c>
      <c r="F401" s="90">
        <v>13</v>
      </c>
      <c r="G401" s="91">
        <v>808</v>
      </c>
      <c r="H401" s="59">
        <v>43.2</v>
      </c>
      <c r="I401" s="60">
        <f t="shared" si="6"/>
        <v>389000</v>
      </c>
      <c r="J401" s="64" t="s">
        <v>11</v>
      </c>
      <c r="K401" s="64"/>
      <c r="L401" s="80"/>
      <c r="M401" s="80"/>
    </row>
    <row r="402" spans="1:13" s="79" customFormat="1" ht="16.5" x14ac:dyDescent="0.35">
      <c r="A402" s="56">
        <v>394</v>
      </c>
      <c r="B402" s="145" t="s">
        <v>477</v>
      </c>
      <c r="C402" s="146">
        <v>9</v>
      </c>
      <c r="D402" s="68" t="s">
        <v>656</v>
      </c>
      <c r="E402" s="68" t="s">
        <v>478</v>
      </c>
      <c r="F402" s="90">
        <v>12</v>
      </c>
      <c r="G402" s="91">
        <v>1005</v>
      </c>
      <c r="H402" s="59">
        <v>108</v>
      </c>
      <c r="I402" s="60">
        <f t="shared" si="6"/>
        <v>972000</v>
      </c>
      <c r="J402" s="64" t="s">
        <v>14</v>
      </c>
      <c r="K402" s="64"/>
      <c r="L402" s="80"/>
      <c r="M402" s="80"/>
    </row>
    <row r="403" spans="1:13" s="79" customFormat="1" ht="16.5" x14ac:dyDescent="0.35">
      <c r="A403" s="56">
        <v>395</v>
      </c>
      <c r="B403" s="145"/>
      <c r="C403" s="146"/>
      <c r="D403" s="68" t="s">
        <v>657</v>
      </c>
      <c r="E403" s="68" t="s">
        <v>479</v>
      </c>
      <c r="F403" s="90"/>
      <c r="G403" s="91">
        <v>458</v>
      </c>
      <c r="H403" s="59">
        <v>34.56</v>
      </c>
      <c r="I403" s="60">
        <f t="shared" si="6"/>
        <v>311000</v>
      </c>
      <c r="J403" s="64" t="s">
        <v>11</v>
      </c>
      <c r="K403" s="64"/>
      <c r="L403" s="80"/>
      <c r="M403" s="80"/>
    </row>
    <row r="404" spans="1:13" s="79" customFormat="1" ht="16.5" x14ac:dyDescent="0.35">
      <c r="A404" s="56">
        <v>396</v>
      </c>
      <c r="B404" s="145" t="s">
        <v>480</v>
      </c>
      <c r="C404" s="64">
        <v>9</v>
      </c>
      <c r="D404" s="68" t="s">
        <v>656</v>
      </c>
      <c r="E404" s="68">
        <v>640</v>
      </c>
      <c r="F404" s="90">
        <v>12</v>
      </c>
      <c r="G404" s="91">
        <v>413</v>
      </c>
      <c r="H404" s="59">
        <v>52.92</v>
      </c>
      <c r="I404" s="60">
        <f t="shared" si="6"/>
        <v>476000</v>
      </c>
      <c r="J404" s="64" t="s">
        <v>11</v>
      </c>
      <c r="K404" s="64"/>
      <c r="L404" s="80"/>
      <c r="M404" s="80"/>
    </row>
    <row r="405" spans="1:13" s="79" customFormat="1" ht="16.5" x14ac:dyDescent="0.35">
      <c r="A405" s="56">
        <v>397</v>
      </c>
      <c r="B405" s="145"/>
      <c r="C405" s="64">
        <v>9</v>
      </c>
      <c r="D405" s="68" t="s">
        <v>657</v>
      </c>
      <c r="E405" s="68" t="s">
        <v>481</v>
      </c>
      <c r="F405" s="90">
        <v>12</v>
      </c>
      <c r="G405" s="91">
        <v>785</v>
      </c>
      <c r="H405" s="59">
        <v>43.2</v>
      </c>
      <c r="I405" s="60">
        <f t="shared" si="6"/>
        <v>389000</v>
      </c>
      <c r="J405" s="64" t="s">
        <v>11</v>
      </c>
      <c r="K405" s="64"/>
      <c r="L405" s="80"/>
      <c r="M405" s="80"/>
    </row>
    <row r="406" spans="1:13" s="79" customFormat="1" ht="16.5" x14ac:dyDescent="0.35">
      <c r="A406" s="56">
        <v>398</v>
      </c>
      <c r="B406" s="61" t="s">
        <v>482</v>
      </c>
      <c r="C406" s="64">
        <v>9</v>
      </c>
      <c r="D406" s="68" t="s">
        <v>657</v>
      </c>
      <c r="E406" s="68">
        <v>668</v>
      </c>
      <c r="F406" s="90">
        <v>12</v>
      </c>
      <c r="G406" s="91">
        <v>473</v>
      </c>
      <c r="H406" s="59">
        <v>50.760000000000005</v>
      </c>
      <c r="I406" s="60">
        <f t="shared" si="6"/>
        <v>457000</v>
      </c>
      <c r="J406" s="64" t="s">
        <v>11</v>
      </c>
      <c r="K406" s="64"/>
      <c r="L406" s="80"/>
      <c r="M406" s="80"/>
    </row>
    <row r="407" spans="1:13" s="79" customFormat="1" ht="16.5" x14ac:dyDescent="0.35">
      <c r="A407" s="56">
        <v>399</v>
      </c>
      <c r="B407" s="61" t="s">
        <v>483</v>
      </c>
      <c r="C407" s="64">
        <v>9</v>
      </c>
      <c r="D407" s="68" t="s">
        <v>657</v>
      </c>
      <c r="E407" s="68">
        <v>639</v>
      </c>
      <c r="F407" s="90">
        <v>12</v>
      </c>
      <c r="G407" s="91">
        <v>404</v>
      </c>
      <c r="H407" s="59">
        <v>44.28</v>
      </c>
      <c r="I407" s="60">
        <f t="shared" si="6"/>
        <v>399000</v>
      </c>
      <c r="J407" s="64" t="s">
        <v>11</v>
      </c>
      <c r="K407" s="64"/>
      <c r="L407" s="80"/>
      <c r="M407" s="80"/>
    </row>
    <row r="408" spans="1:13" s="79" customFormat="1" ht="16.5" x14ac:dyDescent="0.35">
      <c r="A408" s="56">
        <v>400</v>
      </c>
      <c r="B408" s="61" t="s">
        <v>486</v>
      </c>
      <c r="C408" s="64">
        <v>9</v>
      </c>
      <c r="D408" s="68" t="s">
        <v>656</v>
      </c>
      <c r="E408" s="68">
        <v>580</v>
      </c>
      <c r="F408" s="90">
        <v>12</v>
      </c>
      <c r="G408" s="91">
        <v>362</v>
      </c>
      <c r="H408" s="59">
        <v>28.080000000000002</v>
      </c>
      <c r="I408" s="60">
        <f t="shared" si="6"/>
        <v>253000</v>
      </c>
      <c r="J408" s="64" t="s">
        <v>11</v>
      </c>
      <c r="K408" s="64"/>
      <c r="L408" s="80"/>
      <c r="M408" s="80"/>
    </row>
    <row r="409" spans="1:13" s="79" customFormat="1" ht="31" x14ac:dyDescent="0.35">
      <c r="A409" s="56">
        <v>401</v>
      </c>
      <c r="B409" s="63" t="s">
        <v>487</v>
      </c>
      <c r="C409" s="64">
        <v>9</v>
      </c>
      <c r="D409" s="68" t="s">
        <v>656</v>
      </c>
      <c r="E409" s="68" t="s">
        <v>488</v>
      </c>
      <c r="F409" s="90">
        <v>12</v>
      </c>
      <c r="G409" s="91">
        <v>935</v>
      </c>
      <c r="H409" s="59">
        <v>60.480000000000004</v>
      </c>
      <c r="I409" s="60">
        <f t="shared" si="6"/>
        <v>544000</v>
      </c>
      <c r="J409" s="64" t="s">
        <v>11</v>
      </c>
      <c r="K409" s="64"/>
      <c r="L409" s="80"/>
      <c r="M409" s="80"/>
    </row>
    <row r="410" spans="1:13" s="79" customFormat="1" ht="16.5" x14ac:dyDescent="0.35">
      <c r="A410" s="56">
        <v>402</v>
      </c>
      <c r="B410" s="61" t="s">
        <v>492</v>
      </c>
      <c r="C410" s="64">
        <v>9</v>
      </c>
      <c r="D410" s="68" t="s">
        <v>657</v>
      </c>
      <c r="E410" s="68">
        <v>235</v>
      </c>
      <c r="F410" s="90">
        <v>12</v>
      </c>
      <c r="G410" s="91">
        <v>329</v>
      </c>
      <c r="H410" s="59">
        <v>35.64</v>
      </c>
      <c r="I410" s="60">
        <f t="shared" si="6"/>
        <v>321000</v>
      </c>
      <c r="J410" s="64" t="s">
        <v>11</v>
      </c>
      <c r="K410" s="64"/>
      <c r="L410" s="80"/>
      <c r="M410" s="80"/>
    </row>
    <row r="411" spans="1:13" s="79" customFormat="1" ht="16.5" x14ac:dyDescent="0.35">
      <c r="A411" s="56">
        <v>403</v>
      </c>
      <c r="B411" s="145" t="s">
        <v>493</v>
      </c>
      <c r="C411" s="146">
        <v>9</v>
      </c>
      <c r="D411" s="68" t="s">
        <v>657</v>
      </c>
      <c r="E411" s="68">
        <v>292</v>
      </c>
      <c r="F411" s="90">
        <v>12</v>
      </c>
      <c r="G411" s="91">
        <v>550</v>
      </c>
      <c r="H411" s="59">
        <v>71.28</v>
      </c>
      <c r="I411" s="60">
        <f t="shared" si="6"/>
        <v>642000</v>
      </c>
      <c r="J411" s="64" t="s">
        <v>11</v>
      </c>
      <c r="K411" s="64"/>
      <c r="L411" s="80"/>
      <c r="M411" s="80"/>
    </row>
    <row r="412" spans="1:13" s="79" customFormat="1" ht="16.5" x14ac:dyDescent="0.35">
      <c r="A412" s="56">
        <v>404</v>
      </c>
      <c r="B412" s="145"/>
      <c r="C412" s="146"/>
      <c r="D412" s="68" t="s">
        <v>656</v>
      </c>
      <c r="E412" s="68" t="s">
        <v>494</v>
      </c>
      <c r="F412" s="90"/>
      <c r="G412" s="91">
        <v>536</v>
      </c>
      <c r="H412" s="59">
        <v>34.56</v>
      </c>
      <c r="I412" s="60">
        <f t="shared" si="6"/>
        <v>311000</v>
      </c>
      <c r="J412" s="64" t="s">
        <v>11</v>
      </c>
      <c r="K412" s="64"/>
      <c r="L412" s="80"/>
      <c r="M412" s="80"/>
    </row>
    <row r="413" spans="1:13" s="79" customFormat="1" ht="16.5" x14ac:dyDescent="0.35">
      <c r="A413" s="56">
        <v>405</v>
      </c>
      <c r="B413" s="61" t="s">
        <v>495</v>
      </c>
      <c r="C413" s="64">
        <v>9</v>
      </c>
      <c r="D413" s="68" t="s">
        <v>657</v>
      </c>
      <c r="E413" s="68">
        <v>53</v>
      </c>
      <c r="F413" s="90">
        <v>13</v>
      </c>
      <c r="G413" s="91">
        <v>815</v>
      </c>
      <c r="H413" s="59">
        <v>35.64</v>
      </c>
      <c r="I413" s="60">
        <f t="shared" si="6"/>
        <v>321000</v>
      </c>
      <c r="J413" s="64" t="s">
        <v>11</v>
      </c>
      <c r="K413" s="64"/>
      <c r="L413" s="80"/>
      <c r="M413" s="80"/>
    </row>
    <row r="414" spans="1:13" s="79" customFormat="1" ht="16.5" x14ac:dyDescent="0.35">
      <c r="A414" s="56">
        <v>406</v>
      </c>
      <c r="B414" s="61" t="s">
        <v>497</v>
      </c>
      <c r="C414" s="64">
        <v>9</v>
      </c>
      <c r="D414" s="68" t="s">
        <v>656</v>
      </c>
      <c r="E414" s="68">
        <v>284</v>
      </c>
      <c r="F414" s="90">
        <v>12</v>
      </c>
      <c r="G414" s="91">
        <v>201</v>
      </c>
      <c r="H414" s="59">
        <v>25.92</v>
      </c>
      <c r="I414" s="60">
        <f t="shared" si="6"/>
        <v>233000</v>
      </c>
      <c r="J414" s="64" t="s">
        <v>11</v>
      </c>
      <c r="K414" s="64"/>
      <c r="L414" s="80"/>
      <c r="M414" s="80"/>
    </row>
    <row r="415" spans="1:13" s="79" customFormat="1" ht="16.5" x14ac:dyDescent="0.35">
      <c r="A415" s="56">
        <v>407</v>
      </c>
      <c r="B415" s="61" t="s">
        <v>498</v>
      </c>
      <c r="C415" s="64">
        <v>9</v>
      </c>
      <c r="D415" s="68" t="s">
        <v>657</v>
      </c>
      <c r="E415" s="68">
        <v>404</v>
      </c>
      <c r="F415" s="90">
        <v>12</v>
      </c>
      <c r="G415" s="91">
        <v>607</v>
      </c>
      <c r="H415" s="59">
        <v>32.400000000000006</v>
      </c>
      <c r="I415" s="60">
        <f t="shared" si="6"/>
        <v>292000</v>
      </c>
      <c r="J415" s="64" t="s">
        <v>11</v>
      </c>
      <c r="K415" s="64"/>
      <c r="L415" s="80"/>
      <c r="M415" s="80"/>
    </row>
    <row r="416" spans="1:13" s="79" customFormat="1" ht="16.5" x14ac:dyDescent="0.35">
      <c r="A416" s="56">
        <v>408</v>
      </c>
      <c r="B416" s="61" t="s">
        <v>499</v>
      </c>
      <c r="C416" s="64">
        <v>9</v>
      </c>
      <c r="D416" s="68" t="s">
        <v>657</v>
      </c>
      <c r="E416" s="68">
        <v>293</v>
      </c>
      <c r="F416" s="90">
        <v>12</v>
      </c>
      <c r="G416" s="91">
        <v>566</v>
      </c>
      <c r="H416" s="59">
        <v>61.56</v>
      </c>
      <c r="I416" s="60">
        <f t="shared" si="6"/>
        <v>554000</v>
      </c>
      <c r="J416" s="64" t="s">
        <v>11</v>
      </c>
      <c r="K416" s="64"/>
      <c r="L416" s="80"/>
      <c r="M416" s="80"/>
    </row>
    <row r="417" spans="1:13" s="79" customFormat="1" ht="16.5" x14ac:dyDescent="0.35">
      <c r="A417" s="56">
        <v>409</v>
      </c>
      <c r="B417" s="61" t="s">
        <v>500</v>
      </c>
      <c r="C417" s="64">
        <v>9</v>
      </c>
      <c r="D417" s="68" t="s">
        <v>657</v>
      </c>
      <c r="E417" s="68">
        <v>303</v>
      </c>
      <c r="F417" s="90">
        <v>12</v>
      </c>
      <c r="G417" s="91">
        <v>603</v>
      </c>
      <c r="H417" s="59">
        <v>64.800000000000011</v>
      </c>
      <c r="I417" s="60">
        <f t="shared" si="6"/>
        <v>583000</v>
      </c>
      <c r="J417" s="64" t="s">
        <v>11</v>
      </c>
      <c r="K417" s="64"/>
      <c r="L417" s="80"/>
      <c r="M417" s="80"/>
    </row>
    <row r="418" spans="1:13" s="79" customFormat="1" ht="16.5" x14ac:dyDescent="0.35">
      <c r="A418" s="56">
        <v>410</v>
      </c>
      <c r="B418" s="61" t="s">
        <v>504</v>
      </c>
      <c r="C418" s="64">
        <v>9</v>
      </c>
      <c r="D418" s="68" t="s">
        <v>657</v>
      </c>
      <c r="E418" s="68">
        <v>513</v>
      </c>
      <c r="F418" s="90">
        <v>12</v>
      </c>
      <c r="G418" s="91">
        <v>550</v>
      </c>
      <c r="H418" s="59">
        <v>30.240000000000002</v>
      </c>
      <c r="I418" s="60">
        <f t="shared" si="6"/>
        <v>272000</v>
      </c>
      <c r="J418" s="64" t="s">
        <v>11</v>
      </c>
      <c r="K418" s="64"/>
      <c r="L418" s="80"/>
      <c r="M418" s="80"/>
    </row>
    <row r="419" spans="1:13" s="79" customFormat="1" ht="16.5" x14ac:dyDescent="0.35">
      <c r="A419" s="56">
        <v>411</v>
      </c>
      <c r="B419" s="69" t="s">
        <v>504</v>
      </c>
      <c r="C419" s="64">
        <v>9</v>
      </c>
      <c r="D419" s="68" t="s">
        <v>656</v>
      </c>
      <c r="E419" s="68" t="s">
        <v>505</v>
      </c>
      <c r="F419" s="90">
        <v>12</v>
      </c>
      <c r="G419" s="91">
        <v>750</v>
      </c>
      <c r="H419" s="59">
        <v>32.400000000000006</v>
      </c>
      <c r="I419" s="60">
        <f t="shared" si="6"/>
        <v>292000</v>
      </c>
      <c r="J419" s="64" t="s">
        <v>11</v>
      </c>
      <c r="K419" s="64"/>
      <c r="L419" s="80"/>
      <c r="M419" s="80"/>
    </row>
    <row r="420" spans="1:13" s="79" customFormat="1" ht="16.5" x14ac:dyDescent="0.35">
      <c r="A420" s="56">
        <v>412</v>
      </c>
      <c r="B420" s="61" t="s">
        <v>506</v>
      </c>
      <c r="C420" s="64">
        <v>9</v>
      </c>
      <c r="D420" s="68" t="s">
        <v>656</v>
      </c>
      <c r="E420" s="68">
        <v>388</v>
      </c>
      <c r="F420" s="90">
        <v>12</v>
      </c>
      <c r="G420" s="91">
        <v>572</v>
      </c>
      <c r="H420" s="59">
        <v>48.6</v>
      </c>
      <c r="I420" s="60">
        <f t="shared" si="6"/>
        <v>437000</v>
      </c>
      <c r="J420" s="64" t="s">
        <v>11</v>
      </c>
      <c r="K420" s="64"/>
      <c r="L420" s="80"/>
      <c r="M420" s="80"/>
    </row>
    <row r="421" spans="1:13" s="79" customFormat="1" ht="16.5" x14ac:dyDescent="0.35">
      <c r="A421" s="56">
        <v>413</v>
      </c>
      <c r="B421" s="63" t="s">
        <v>508</v>
      </c>
      <c r="C421" s="64">
        <v>9</v>
      </c>
      <c r="D421" s="68" t="s">
        <v>657</v>
      </c>
      <c r="E421" s="68">
        <v>27</v>
      </c>
      <c r="F421" s="90">
        <v>12</v>
      </c>
      <c r="G421" s="91">
        <v>985</v>
      </c>
      <c r="H421" s="59">
        <v>52.92</v>
      </c>
      <c r="I421" s="60">
        <f t="shared" si="6"/>
        <v>476000</v>
      </c>
      <c r="J421" s="64" t="s">
        <v>11</v>
      </c>
      <c r="K421" s="64"/>
      <c r="L421" s="80"/>
      <c r="M421" s="80"/>
    </row>
    <row r="422" spans="1:13" s="79" customFormat="1" ht="16.5" x14ac:dyDescent="0.35">
      <c r="A422" s="56">
        <v>414</v>
      </c>
      <c r="B422" s="61" t="s">
        <v>509</v>
      </c>
      <c r="C422" s="64">
        <v>9</v>
      </c>
      <c r="D422" s="68" t="s">
        <v>656</v>
      </c>
      <c r="E422" s="68" t="s">
        <v>510</v>
      </c>
      <c r="F422" s="90">
        <v>12</v>
      </c>
      <c r="G422" s="91">
        <v>611</v>
      </c>
      <c r="H422" s="59">
        <v>72.36</v>
      </c>
      <c r="I422" s="60">
        <f t="shared" si="6"/>
        <v>651000</v>
      </c>
      <c r="J422" s="64" t="s">
        <v>11</v>
      </c>
      <c r="K422" s="64"/>
      <c r="L422" s="80"/>
      <c r="M422" s="80"/>
    </row>
    <row r="423" spans="1:13" s="79" customFormat="1" ht="16.5" x14ac:dyDescent="0.35">
      <c r="A423" s="56">
        <v>415</v>
      </c>
      <c r="B423" s="61" t="s">
        <v>511</v>
      </c>
      <c r="C423" s="64">
        <v>9</v>
      </c>
      <c r="D423" s="68" t="s">
        <v>656</v>
      </c>
      <c r="E423" s="68" t="s">
        <v>512</v>
      </c>
      <c r="F423" s="90"/>
      <c r="G423" s="91">
        <v>400</v>
      </c>
      <c r="H423" s="59">
        <v>25.92</v>
      </c>
      <c r="I423" s="60">
        <f t="shared" si="6"/>
        <v>233000</v>
      </c>
      <c r="J423" s="64" t="s">
        <v>11</v>
      </c>
      <c r="K423" s="64"/>
      <c r="L423" s="80"/>
      <c r="M423" s="80"/>
    </row>
    <row r="424" spans="1:13" s="79" customFormat="1" ht="16.5" x14ac:dyDescent="0.35">
      <c r="A424" s="56">
        <v>416</v>
      </c>
      <c r="B424" s="61" t="s">
        <v>515</v>
      </c>
      <c r="C424" s="64">
        <v>9</v>
      </c>
      <c r="D424" s="68" t="s">
        <v>656</v>
      </c>
      <c r="E424" s="68">
        <v>705</v>
      </c>
      <c r="F424" s="90">
        <v>12</v>
      </c>
      <c r="G424" s="91">
        <f>140-40</f>
        <v>100</v>
      </c>
      <c r="H424" s="59">
        <v>6.48</v>
      </c>
      <c r="I424" s="60">
        <f t="shared" si="6"/>
        <v>58000</v>
      </c>
      <c r="J424" s="64" t="s">
        <v>11</v>
      </c>
      <c r="K424" s="64"/>
      <c r="L424" s="80"/>
      <c r="M424" s="80"/>
    </row>
    <row r="425" spans="1:13" s="79" customFormat="1" ht="16.5" x14ac:dyDescent="0.35">
      <c r="A425" s="56">
        <v>417</v>
      </c>
      <c r="B425" s="61" t="s">
        <v>516</v>
      </c>
      <c r="C425" s="64">
        <v>9</v>
      </c>
      <c r="D425" s="68" t="s">
        <v>656</v>
      </c>
      <c r="E425" s="68">
        <v>396</v>
      </c>
      <c r="F425" s="90">
        <v>12</v>
      </c>
      <c r="G425" s="91">
        <v>376</v>
      </c>
      <c r="H425" s="59">
        <v>48.6</v>
      </c>
      <c r="I425" s="60">
        <f t="shared" si="6"/>
        <v>437000</v>
      </c>
      <c r="J425" s="64" t="s">
        <v>11</v>
      </c>
      <c r="K425" s="64"/>
      <c r="L425" s="80"/>
      <c r="M425" s="80"/>
    </row>
    <row r="426" spans="1:13" s="79" customFormat="1" ht="16.5" x14ac:dyDescent="0.35">
      <c r="A426" s="56">
        <v>418</v>
      </c>
      <c r="B426" s="145" t="s">
        <v>517</v>
      </c>
      <c r="C426" s="146">
        <v>9</v>
      </c>
      <c r="D426" s="68" t="s">
        <v>656</v>
      </c>
      <c r="E426" s="68" t="s">
        <v>510</v>
      </c>
      <c r="F426" s="90">
        <v>12</v>
      </c>
      <c r="G426" s="91">
        <v>500</v>
      </c>
      <c r="H426" s="59">
        <v>43.2</v>
      </c>
      <c r="I426" s="60">
        <f t="shared" si="6"/>
        <v>389000</v>
      </c>
      <c r="J426" s="64" t="s">
        <v>11</v>
      </c>
      <c r="K426" s="64"/>
      <c r="L426" s="80"/>
      <c r="M426" s="80"/>
    </row>
    <row r="427" spans="1:13" s="79" customFormat="1" ht="16.5" x14ac:dyDescent="0.35">
      <c r="A427" s="56">
        <v>419</v>
      </c>
      <c r="B427" s="145"/>
      <c r="C427" s="146"/>
      <c r="D427" s="68" t="s">
        <v>656</v>
      </c>
      <c r="E427" s="68">
        <v>553</v>
      </c>
      <c r="F427" s="90"/>
      <c r="G427" s="91">
        <v>485</v>
      </c>
      <c r="H427" s="59">
        <v>31.32</v>
      </c>
      <c r="I427" s="60">
        <f t="shared" si="6"/>
        <v>282000</v>
      </c>
      <c r="J427" s="64" t="s">
        <v>11</v>
      </c>
      <c r="K427" s="64"/>
      <c r="L427" s="80"/>
      <c r="M427" s="80"/>
    </row>
    <row r="428" spans="1:13" s="79" customFormat="1" ht="16.5" x14ac:dyDescent="0.35">
      <c r="A428" s="56">
        <v>420</v>
      </c>
      <c r="B428" s="61" t="s">
        <v>519</v>
      </c>
      <c r="C428" s="64">
        <v>10</v>
      </c>
      <c r="D428" s="68" t="s">
        <v>656</v>
      </c>
      <c r="E428" s="68">
        <v>728</v>
      </c>
      <c r="F428" s="90">
        <v>5</v>
      </c>
      <c r="G428" s="91">
        <v>525</v>
      </c>
      <c r="H428" s="59">
        <v>45.36</v>
      </c>
      <c r="I428" s="60">
        <f t="shared" si="6"/>
        <v>408000</v>
      </c>
      <c r="J428" s="64" t="s">
        <v>11</v>
      </c>
      <c r="K428" s="64"/>
      <c r="L428" s="80"/>
      <c r="M428" s="80"/>
    </row>
    <row r="429" spans="1:13" s="79" customFormat="1" ht="16.5" x14ac:dyDescent="0.35">
      <c r="A429" s="56">
        <v>421</v>
      </c>
      <c r="B429" s="61" t="s">
        <v>520</v>
      </c>
      <c r="C429" s="64">
        <v>10</v>
      </c>
      <c r="D429" s="68" t="s">
        <v>656</v>
      </c>
      <c r="E429" s="68" t="s">
        <v>521</v>
      </c>
      <c r="F429" s="90">
        <v>5</v>
      </c>
      <c r="G429" s="91">
        <v>414</v>
      </c>
      <c r="H429" s="59">
        <v>25.92</v>
      </c>
      <c r="I429" s="60">
        <f t="shared" si="6"/>
        <v>233000</v>
      </c>
      <c r="J429" s="64" t="s">
        <v>11</v>
      </c>
      <c r="K429" s="64"/>
      <c r="L429" s="80"/>
      <c r="M429" s="80"/>
    </row>
    <row r="430" spans="1:13" s="79" customFormat="1" ht="16.5" x14ac:dyDescent="0.35">
      <c r="A430" s="56">
        <v>422</v>
      </c>
      <c r="B430" s="61" t="s">
        <v>522</v>
      </c>
      <c r="C430" s="64">
        <v>10</v>
      </c>
      <c r="D430" s="68" t="s">
        <v>656</v>
      </c>
      <c r="E430" s="68">
        <v>294</v>
      </c>
      <c r="F430" s="90">
        <v>12</v>
      </c>
      <c r="G430" s="91">
        <v>567</v>
      </c>
      <c r="H430" s="59">
        <v>61.56</v>
      </c>
      <c r="I430" s="60">
        <f t="shared" si="6"/>
        <v>554000</v>
      </c>
      <c r="J430" s="64" t="s">
        <v>11</v>
      </c>
      <c r="K430" s="64"/>
      <c r="L430" s="80"/>
      <c r="M430" s="80"/>
    </row>
    <row r="431" spans="1:13" s="79" customFormat="1" ht="16.5" x14ac:dyDescent="0.35">
      <c r="A431" s="56">
        <v>423</v>
      </c>
      <c r="B431" s="63" t="s">
        <v>523</v>
      </c>
      <c r="C431" s="64">
        <v>10</v>
      </c>
      <c r="D431" s="68" t="s">
        <v>656</v>
      </c>
      <c r="E431" s="68">
        <v>765</v>
      </c>
      <c r="F431" s="90">
        <v>12</v>
      </c>
      <c r="G431" s="91">
        <v>400</v>
      </c>
      <c r="H431" s="59">
        <v>34.56</v>
      </c>
      <c r="I431" s="60">
        <f t="shared" si="6"/>
        <v>311000</v>
      </c>
      <c r="J431" s="64" t="s">
        <v>11</v>
      </c>
      <c r="K431" s="64"/>
      <c r="L431" s="80"/>
      <c r="M431" s="80"/>
    </row>
    <row r="432" spans="1:13" s="79" customFormat="1" ht="16.5" x14ac:dyDescent="0.35">
      <c r="A432" s="56">
        <v>424</v>
      </c>
      <c r="B432" s="61" t="s">
        <v>526</v>
      </c>
      <c r="C432" s="64">
        <v>10</v>
      </c>
      <c r="D432" s="68" t="s">
        <v>657</v>
      </c>
      <c r="E432" s="68">
        <v>592.66200000000003</v>
      </c>
      <c r="F432" s="90">
        <v>5</v>
      </c>
      <c r="G432" s="91">
        <v>791</v>
      </c>
      <c r="H432" s="59">
        <v>50.760000000000005</v>
      </c>
      <c r="I432" s="60">
        <f t="shared" si="6"/>
        <v>457000</v>
      </c>
      <c r="J432" s="64" t="s">
        <v>11</v>
      </c>
      <c r="K432" s="64"/>
      <c r="L432" s="80"/>
      <c r="M432" s="80"/>
    </row>
    <row r="433" spans="1:13" s="79" customFormat="1" ht="16.5" x14ac:dyDescent="0.35">
      <c r="A433" s="56">
        <v>425</v>
      </c>
      <c r="B433" s="61" t="s">
        <v>534</v>
      </c>
      <c r="C433" s="64">
        <v>10</v>
      </c>
      <c r="D433" s="68" t="s">
        <v>655</v>
      </c>
      <c r="E433" s="68">
        <v>99.1</v>
      </c>
      <c r="F433" s="90">
        <v>1</v>
      </c>
      <c r="G433" s="91">
        <v>875</v>
      </c>
      <c r="H433" s="59">
        <v>124.2</v>
      </c>
      <c r="I433" s="60">
        <f t="shared" si="6"/>
        <v>1118000</v>
      </c>
      <c r="J433" s="64" t="s">
        <v>11</v>
      </c>
      <c r="K433" s="64"/>
      <c r="L433" s="80"/>
      <c r="M433" s="80"/>
    </row>
    <row r="434" spans="1:13" s="79" customFormat="1" ht="16.5" x14ac:dyDescent="0.35">
      <c r="A434" s="56">
        <v>426</v>
      </c>
      <c r="B434" s="61" t="s">
        <v>532</v>
      </c>
      <c r="C434" s="64">
        <v>10</v>
      </c>
      <c r="D434" s="68" t="s">
        <v>656</v>
      </c>
      <c r="E434" s="68">
        <v>10</v>
      </c>
      <c r="F434" s="90">
        <v>4</v>
      </c>
      <c r="G434" s="91">
        <v>687</v>
      </c>
      <c r="H434" s="59">
        <v>89.64</v>
      </c>
      <c r="I434" s="60">
        <f t="shared" si="6"/>
        <v>807000</v>
      </c>
      <c r="J434" s="64" t="s">
        <v>11</v>
      </c>
      <c r="K434" s="64"/>
      <c r="L434" s="80"/>
      <c r="M434" s="80"/>
    </row>
    <row r="435" spans="1:13" s="79" customFormat="1" ht="31" x14ac:dyDescent="0.35">
      <c r="A435" s="56">
        <v>427</v>
      </c>
      <c r="B435" s="61" t="s">
        <v>537</v>
      </c>
      <c r="C435" s="64">
        <v>10</v>
      </c>
      <c r="D435" s="68" t="s">
        <v>656</v>
      </c>
      <c r="E435" s="68" t="s">
        <v>628</v>
      </c>
      <c r="F435" s="90"/>
      <c r="G435" s="91">
        <v>350</v>
      </c>
      <c r="H435" s="59">
        <v>45.36</v>
      </c>
      <c r="I435" s="60">
        <f t="shared" si="6"/>
        <v>408000</v>
      </c>
      <c r="J435" s="64" t="s">
        <v>11</v>
      </c>
      <c r="K435" s="64"/>
      <c r="L435" s="80"/>
      <c r="M435" s="80"/>
    </row>
    <row r="436" spans="1:13" s="79" customFormat="1" ht="16.5" x14ac:dyDescent="0.35">
      <c r="A436" s="56">
        <v>428</v>
      </c>
      <c r="B436" s="61" t="s">
        <v>546</v>
      </c>
      <c r="C436" s="64">
        <v>10</v>
      </c>
      <c r="D436" s="68" t="s">
        <v>656</v>
      </c>
      <c r="E436" s="68" t="s">
        <v>547</v>
      </c>
      <c r="F436" s="90">
        <v>1</v>
      </c>
      <c r="G436" s="91">
        <v>909</v>
      </c>
      <c r="H436" s="59">
        <v>98.28</v>
      </c>
      <c r="I436" s="60">
        <f t="shared" si="6"/>
        <v>885000</v>
      </c>
      <c r="J436" s="64" t="s">
        <v>11</v>
      </c>
      <c r="K436" s="64"/>
      <c r="L436" s="80"/>
      <c r="M436" s="80"/>
    </row>
    <row r="437" spans="1:13" s="79" customFormat="1" ht="16.5" x14ac:dyDescent="0.35">
      <c r="A437" s="56">
        <v>429</v>
      </c>
      <c r="B437" s="61" t="s">
        <v>548</v>
      </c>
      <c r="C437" s="64">
        <v>10</v>
      </c>
      <c r="D437" s="68" t="s">
        <v>656</v>
      </c>
      <c r="E437" s="68" t="s">
        <v>549</v>
      </c>
      <c r="F437" s="90">
        <v>1</v>
      </c>
      <c r="G437" s="91">
        <v>623</v>
      </c>
      <c r="H437" s="59">
        <v>66.959999999999994</v>
      </c>
      <c r="I437" s="60">
        <f t="shared" si="6"/>
        <v>603000</v>
      </c>
      <c r="J437" s="64" t="s">
        <v>11</v>
      </c>
      <c r="K437" s="64"/>
      <c r="L437" s="80"/>
      <c r="M437" s="80"/>
    </row>
    <row r="438" spans="1:13" s="79" customFormat="1" ht="16.5" x14ac:dyDescent="0.35">
      <c r="A438" s="56">
        <v>430</v>
      </c>
      <c r="B438" s="61" t="s">
        <v>552</v>
      </c>
      <c r="C438" s="64">
        <v>10</v>
      </c>
      <c r="D438" s="68" t="s">
        <v>656</v>
      </c>
      <c r="E438" s="68" t="s">
        <v>553</v>
      </c>
      <c r="F438" s="90">
        <v>1</v>
      </c>
      <c r="G438" s="91">
        <v>623</v>
      </c>
      <c r="H438" s="59">
        <v>68.040000000000006</v>
      </c>
      <c r="I438" s="60">
        <f t="shared" si="6"/>
        <v>612000</v>
      </c>
      <c r="J438" s="64" t="s">
        <v>11</v>
      </c>
      <c r="K438" s="64"/>
      <c r="L438" s="80"/>
      <c r="M438" s="80"/>
    </row>
    <row r="439" spans="1:13" s="79" customFormat="1" ht="16.5" x14ac:dyDescent="0.35">
      <c r="A439" s="56">
        <v>431</v>
      </c>
      <c r="B439" s="61" t="s">
        <v>554</v>
      </c>
      <c r="C439" s="64">
        <v>10</v>
      </c>
      <c r="D439" s="68" t="s">
        <v>656</v>
      </c>
      <c r="E439" s="68">
        <v>270</v>
      </c>
      <c r="F439" s="90">
        <v>1</v>
      </c>
      <c r="G439" s="91">
        <v>981</v>
      </c>
      <c r="H439" s="59">
        <v>106.92</v>
      </c>
      <c r="I439" s="60">
        <f t="shared" si="6"/>
        <v>962000</v>
      </c>
      <c r="J439" s="64" t="s">
        <v>11</v>
      </c>
      <c r="K439" s="64"/>
      <c r="L439" s="80"/>
      <c r="M439" s="80"/>
    </row>
    <row r="440" spans="1:13" s="79" customFormat="1" ht="16.5" x14ac:dyDescent="0.35">
      <c r="A440" s="56">
        <v>432</v>
      </c>
      <c r="B440" s="61" t="s">
        <v>556</v>
      </c>
      <c r="C440" s="64">
        <v>10</v>
      </c>
      <c r="D440" s="68" t="s">
        <v>656</v>
      </c>
      <c r="E440" s="68">
        <v>784</v>
      </c>
      <c r="F440" s="90">
        <v>5</v>
      </c>
      <c r="G440" s="91">
        <v>230</v>
      </c>
      <c r="H440" s="59">
        <v>14.040000000000001</v>
      </c>
      <c r="I440" s="60">
        <f t="shared" si="6"/>
        <v>126000</v>
      </c>
      <c r="J440" s="64" t="s">
        <v>11</v>
      </c>
      <c r="K440" s="64"/>
      <c r="L440" s="80"/>
      <c r="M440" s="80"/>
    </row>
    <row r="441" spans="1:13" s="79" customFormat="1" ht="16.5" x14ac:dyDescent="0.35">
      <c r="A441" s="56">
        <v>433</v>
      </c>
      <c r="B441" s="61" t="s">
        <v>565</v>
      </c>
      <c r="C441" s="64">
        <v>10</v>
      </c>
      <c r="D441" s="68" t="s">
        <v>657</v>
      </c>
      <c r="E441" s="68">
        <v>28</v>
      </c>
      <c r="F441" s="90">
        <v>5</v>
      </c>
      <c r="G441" s="91">
        <v>630</v>
      </c>
      <c r="H441" s="59">
        <v>39.96</v>
      </c>
      <c r="I441" s="60">
        <f t="shared" si="6"/>
        <v>360000</v>
      </c>
      <c r="J441" s="64" t="s">
        <v>11</v>
      </c>
      <c r="K441" s="64"/>
      <c r="L441" s="80"/>
      <c r="M441" s="80"/>
    </row>
    <row r="442" spans="1:13" s="93" customFormat="1" ht="16.5" x14ac:dyDescent="0.35">
      <c r="A442" s="56">
        <v>434</v>
      </c>
      <c r="B442" s="89" t="s">
        <v>612</v>
      </c>
      <c r="C442" s="90" t="s">
        <v>588</v>
      </c>
      <c r="D442" s="110" t="s">
        <v>654</v>
      </c>
      <c r="E442" s="68">
        <v>293</v>
      </c>
      <c r="F442" s="90">
        <v>15</v>
      </c>
      <c r="G442" s="91">
        <v>7690</v>
      </c>
      <c r="H442" s="59">
        <v>480.00000000000006</v>
      </c>
      <c r="I442" s="60">
        <f t="shared" si="6"/>
        <v>4320000</v>
      </c>
      <c r="J442" s="92" t="s">
        <v>11</v>
      </c>
      <c r="K442" s="92"/>
    </row>
    <row r="443" spans="1:13" s="93" customFormat="1" ht="16.5" x14ac:dyDescent="0.35">
      <c r="A443" s="56">
        <v>435</v>
      </c>
      <c r="B443" s="89" t="s">
        <v>613</v>
      </c>
      <c r="C443" s="90" t="s">
        <v>614</v>
      </c>
      <c r="D443" s="110" t="s">
        <v>656</v>
      </c>
      <c r="E443" s="68">
        <v>638</v>
      </c>
      <c r="F443" s="90">
        <v>11</v>
      </c>
      <c r="G443" s="91">
        <v>700</v>
      </c>
      <c r="H443" s="59">
        <v>45.36</v>
      </c>
      <c r="I443" s="60">
        <f t="shared" si="6"/>
        <v>408000</v>
      </c>
      <c r="J443" s="92" t="s">
        <v>11</v>
      </c>
      <c r="K443" s="92"/>
    </row>
    <row r="444" spans="1:13" s="93" customFormat="1" ht="16.5" x14ac:dyDescent="0.35">
      <c r="A444" s="56">
        <v>436</v>
      </c>
      <c r="B444" s="89" t="s">
        <v>615</v>
      </c>
      <c r="C444" s="90" t="s">
        <v>610</v>
      </c>
      <c r="D444" s="110" t="s">
        <v>654</v>
      </c>
      <c r="E444" s="68">
        <v>151</v>
      </c>
      <c r="F444" s="90">
        <v>19</v>
      </c>
      <c r="G444" s="91">
        <v>1300</v>
      </c>
      <c r="H444" s="59">
        <v>109.20000000000002</v>
      </c>
      <c r="I444" s="60">
        <f t="shared" si="6"/>
        <v>983000</v>
      </c>
      <c r="J444" s="92" t="s">
        <v>11</v>
      </c>
      <c r="K444" s="92"/>
    </row>
    <row r="445" spans="1:13" s="93" customFormat="1" ht="16.5" x14ac:dyDescent="0.35">
      <c r="A445" s="56">
        <v>437</v>
      </c>
      <c r="B445" s="89" t="s">
        <v>616</v>
      </c>
      <c r="C445" s="90" t="s">
        <v>610</v>
      </c>
      <c r="D445" s="110" t="s">
        <v>654</v>
      </c>
      <c r="E445" s="68">
        <v>151</v>
      </c>
      <c r="F445" s="90">
        <v>19</v>
      </c>
      <c r="G445" s="91">
        <v>3780</v>
      </c>
      <c r="H445" s="59">
        <v>317.52000000000004</v>
      </c>
      <c r="I445" s="60">
        <f t="shared" si="6"/>
        <v>2858000</v>
      </c>
      <c r="J445" s="92" t="s">
        <v>11</v>
      </c>
      <c r="K445" s="92"/>
    </row>
    <row r="446" spans="1:13" s="93" customFormat="1" ht="16.5" x14ac:dyDescent="0.35">
      <c r="A446" s="56">
        <v>438</v>
      </c>
      <c r="B446" s="89" t="s">
        <v>617</v>
      </c>
      <c r="C446" s="90" t="s">
        <v>618</v>
      </c>
      <c r="D446" s="110" t="s">
        <v>654</v>
      </c>
      <c r="E446" s="68">
        <v>151</v>
      </c>
      <c r="F446" s="90">
        <v>19</v>
      </c>
      <c r="G446" s="91">
        <v>1400</v>
      </c>
      <c r="H446" s="59">
        <v>117.6</v>
      </c>
      <c r="I446" s="60">
        <f t="shared" si="6"/>
        <v>1058000</v>
      </c>
      <c r="J446" s="92" t="s">
        <v>11</v>
      </c>
      <c r="K446" s="92"/>
    </row>
    <row r="447" spans="1:13" s="93" customFormat="1" ht="16.5" x14ac:dyDescent="0.35">
      <c r="A447" s="56">
        <v>439</v>
      </c>
      <c r="B447" s="89" t="s">
        <v>619</v>
      </c>
      <c r="C447" s="90" t="s">
        <v>586</v>
      </c>
      <c r="D447" s="110" t="s">
        <v>662</v>
      </c>
      <c r="E447" s="68">
        <v>130</v>
      </c>
      <c r="F447" s="90">
        <v>15</v>
      </c>
      <c r="G447" s="91">
        <v>157.5</v>
      </c>
      <c r="H447" s="59">
        <v>144.00000000000003</v>
      </c>
      <c r="I447" s="60">
        <f t="shared" si="6"/>
        <v>1296000</v>
      </c>
      <c r="J447" s="92" t="s">
        <v>11</v>
      </c>
      <c r="K447" s="92"/>
    </row>
    <row r="448" spans="1:13" s="93" customFormat="1" ht="16.5" x14ac:dyDescent="0.35">
      <c r="A448" s="56">
        <v>440</v>
      </c>
      <c r="B448" s="89" t="s">
        <v>620</v>
      </c>
      <c r="C448" s="90" t="s">
        <v>583</v>
      </c>
      <c r="D448" s="110" t="s">
        <v>656</v>
      </c>
      <c r="E448" s="68">
        <v>268</v>
      </c>
      <c r="F448" s="90">
        <v>20</v>
      </c>
      <c r="G448" s="91">
        <v>1100</v>
      </c>
      <c r="H448" s="59">
        <v>92.40000000000002</v>
      </c>
      <c r="I448" s="60">
        <f t="shared" si="6"/>
        <v>832000</v>
      </c>
      <c r="J448" s="92" t="s">
        <v>11</v>
      </c>
      <c r="K448" s="92"/>
    </row>
    <row r="449" spans="1:12" s="93" customFormat="1" ht="16.5" x14ac:dyDescent="0.35">
      <c r="A449" s="56">
        <v>441</v>
      </c>
      <c r="B449" s="89" t="s">
        <v>584</v>
      </c>
      <c r="C449" s="90" t="s">
        <v>583</v>
      </c>
      <c r="D449" s="110" t="s">
        <v>663</v>
      </c>
      <c r="E449" s="68">
        <v>16</v>
      </c>
      <c r="F449" s="90">
        <v>20</v>
      </c>
      <c r="G449" s="91">
        <v>22.6</v>
      </c>
      <c r="H449" s="59">
        <v>24</v>
      </c>
      <c r="I449" s="60">
        <f t="shared" si="6"/>
        <v>216000</v>
      </c>
      <c r="J449" s="92" t="s">
        <v>11</v>
      </c>
      <c r="K449" s="92"/>
    </row>
    <row r="450" spans="1:12" s="93" customFormat="1" ht="16.5" x14ac:dyDescent="0.35">
      <c r="A450" s="56">
        <v>442</v>
      </c>
      <c r="B450" s="89" t="s">
        <v>585</v>
      </c>
      <c r="C450" s="90" t="s">
        <v>586</v>
      </c>
      <c r="D450" s="110" t="s">
        <v>654</v>
      </c>
      <c r="E450" s="68">
        <v>125</v>
      </c>
      <c r="F450" s="90">
        <v>5</v>
      </c>
      <c r="G450" s="91">
        <v>850.1</v>
      </c>
      <c r="H450" s="59">
        <v>91.800000000000026</v>
      </c>
      <c r="I450" s="60">
        <f t="shared" si="6"/>
        <v>826000</v>
      </c>
      <c r="J450" s="92" t="s">
        <v>11</v>
      </c>
      <c r="K450" s="92"/>
    </row>
    <row r="451" spans="1:12" s="93" customFormat="1" ht="16.5" x14ac:dyDescent="0.35">
      <c r="A451" s="56">
        <v>443</v>
      </c>
      <c r="B451" s="89" t="s">
        <v>587</v>
      </c>
      <c r="C451" s="90" t="s">
        <v>588</v>
      </c>
      <c r="D451" s="110" t="s">
        <v>654</v>
      </c>
      <c r="E451" s="68">
        <v>125</v>
      </c>
      <c r="F451" s="90">
        <v>20</v>
      </c>
      <c r="G451" s="91">
        <v>800</v>
      </c>
      <c r="H451" s="59">
        <v>96</v>
      </c>
      <c r="I451" s="60">
        <f t="shared" si="6"/>
        <v>864000</v>
      </c>
      <c r="J451" s="92" t="s">
        <v>11</v>
      </c>
      <c r="K451" s="92"/>
    </row>
    <row r="452" spans="1:12" s="93" customFormat="1" ht="16.5" x14ac:dyDescent="0.35">
      <c r="A452" s="56">
        <v>444</v>
      </c>
      <c r="B452" s="89" t="s">
        <v>593</v>
      </c>
      <c r="C452" s="90" t="s">
        <v>588</v>
      </c>
      <c r="D452" s="110" t="s">
        <v>654</v>
      </c>
      <c r="E452" s="68">
        <v>116</v>
      </c>
      <c r="F452" s="90">
        <v>15</v>
      </c>
      <c r="G452" s="91">
        <v>120</v>
      </c>
      <c r="H452" s="59">
        <v>15.84</v>
      </c>
      <c r="I452" s="60">
        <f t="shared" si="6"/>
        <v>143000</v>
      </c>
      <c r="J452" s="92" t="s">
        <v>11</v>
      </c>
      <c r="K452" s="92"/>
    </row>
    <row r="453" spans="1:12" s="93" customFormat="1" ht="41.5" customHeight="1" x14ac:dyDescent="0.35">
      <c r="A453" s="56">
        <v>445</v>
      </c>
      <c r="B453" s="89" t="s">
        <v>598</v>
      </c>
      <c r="C453" s="90" t="s">
        <v>597</v>
      </c>
      <c r="D453" s="110" t="s">
        <v>664</v>
      </c>
      <c r="E453" s="68">
        <v>82</v>
      </c>
      <c r="F453" s="90">
        <v>15</v>
      </c>
      <c r="G453" s="91">
        <v>50</v>
      </c>
      <c r="H453" s="59">
        <v>24</v>
      </c>
      <c r="I453" s="60">
        <f t="shared" si="6"/>
        <v>216000</v>
      </c>
      <c r="J453" s="92" t="s">
        <v>11</v>
      </c>
      <c r="K453" s="92"/>
    </row>
    <row r="454" spans="1:12" s="93" customFormat="1" ht="16.5" x14ac:dyDescent="0.35">
      <c r="A454" s="56">
        <v>446</v>
      </c>
      <c r="B454" s="89" t="s">
        <v>599</v>
      </c>
      <c r="C454" s="90" t="s">
        <v>600</v>
      </c>
      <c r="D454" s="110" t="s">
        <v>656</v>
      </c>
      <c r="E454" s="68">
        <v>972</v>
      </c>
      <c r="F454" s="90">
        <v>15</v>
      </c>
      <c r="G454" s="91">
        <v>1250</v>
      </c>
      <c r="H454" s="59">
        <v>34.680000000000007</v>
      </c>
      <c r="I454" s="60">
        <f t="shared" si="6"/>
        <v>312000</v>
      </c>
      <c r="J454" s="92" t="s">
        <v>11</v>
      </c>
      <c r="K454" s="92"/>
    </row>
    <row r="455" spans="1:12" s="93" customFormat="1" ht="16.5" x14ac:dyDescent="0.35">
      <c r="A455" s="56">
        <v>447</v>
      </c>
      <c r="B455" s="89" t="s">
        <v>103</v>
      </c>
      <c r="C455" s="90" t="s">
        <v>600</v>
      </c>
      <c r="D455" s="110" t="s">
        <v>656</v>
      </c>
      <c r="E455" s="68">
        <v>764</v>
      </c>
      <c r="F455" s="90">
        <v>15</v>
      </c>
      <c r="G455" s="91">
        <v>521.70000000000005</v>
      </c>
      <c r="H455" s="59">
        <v>21.6</v>
      </c>
      <c r="I455" s="60">
        <f t="shared" si="6"/>
        <v>194000</v>
      </c>
      <c r="J455" s="92" t="s">
        <v>11</v>
      </c>
      <c r="K455" s="92"/>
    </row>
    <row r="456" spans="1:12" s="93" customFormat="1" ht="16.5" x14ac:dyDescent="0.35">
      <c r="A456" s="56">
        <v>448</v>
      </c>
      <c r="B456" s="89" t="s">
        <v>601</v>
      </c>
      <c r="C456" s="90" t="s">
        <v>602</v>
      </c>
      <c r="D456" s="110" t="s">
        <v>656</v>
      </c>
      <c r="E456" s="68">
        <v>10</v>
      </c>
      <c r="F456" s="90">
        <v>12</v>
      </c>
      <c r="G456" s="91">
        <v>1767.1</v>
      </c>
      <c r="H456" s="59">
        <v>140.4</v>
      </c>
      <c r="I456" s="60">
        <f t="shared" ref="I456:I461" si="7">ROUND(H456*9000,-3)</f>
        <v>1264000</v>
      </c>
      <c r="J456" s="92" t="s">
        <v>11</v>
      </c>
      <c r="K456" s="92"/>
    </row>
    <row r="457" spans="1:12" s="93" customFormat="1" ht="16.5" x14ac:dyDescent="0.35">
      <c r="A457" s="56">
        <v>449</v>
      </c>
      <c r="B457" s="89" t="s">
        <v>603</v>
      </c>
      <c r="C457" s="90" t="s">
        <v>602</v>
      </c>
      <c r="D457" s="110" t="s">
        <v>656</v>
      </c>
      <c r="E457" s="68">
        <v>10</v>
      </c>
      <c r="F457" s="90">
        <v>12</v>
      </c>
      <c r="G457" s="91">
        <v>382</v>
      </c>
      <c r="H457" s="59">
        <v>30.000000000000004</v>
      </c>
      <c r="I457" s="60">
        <f t="shared" si="7"/>
        <v>270000</v>
      </c>
      <c r="J457" s="92" t="s">
        <v>11</v>
      </c>
      <c r="K457" s="92"/>
    </row>
    <row r="458" spans="1:12" s="93" customFormat="1" ht="16.5" x14ac:dyDescent="0.35">
      <c r="A458" s="56">
        <v>450</v>
      </c>
      <c r="B458" s="89" t="s">
        <v>604</v>
      </c>
      <c r="C458" s="90" t="s">
        <v>602</v>
      </c>
      <c r="D458" s="110" t="s">
        <v>656</v>
      </c>
      <c r="E458" s="68">
        <v>10</v>
      </c>
      <c r="F458" s="90">
        <v>12</v>
      </c>
      <c r="G458" s="91">
        <v>1900</v>
      </c>
      <c r="H458" s="59">
        <v>147.6</v>
      </c>
      <c r="I458" s="60">
        <f t="shared" si="7"/>
        <v>1328000</v>
      </c>
      <c r="J458" s="92" t="s">
        <v>11</v>
      </c>
      <c r="K458" s="92"/>
    </row>
    <row r="459" spans="1:12" s="93" customFormat="1" ht="16.5" x14ac:dyDescent="0.35">
      <c r="A459" s="56">
        <v>451</v>
      </c>
      <c r="B459" s="89" t="s">
        <v>606</v>
      </c>
      <c r="C459" s="90" t="s">
        <v>602</v>
      </c>
      <c r="D459" s="110" t="s">
        <v>656</v>
      </c>
      <c r="E459" s="68">
        <v>10</v>
      </c>
      <c r="F459" s="90">
        <v>12</v>
      </c>
      <c r="G459" s="91">
        <v>400</v>
      </c>
      <c r="H459" s="59">
        <v>28.800000000000004</v>
      </c>
      <c r="I459" s="60">
        <f t="shared" si="7"/>
        <v>259000</v>
      </c>
      <c r="J459" s="92" t="s">
        <v>11</v>
      </c>
      <c r="K459" s="92"/>
    </row>
    <row r="460" spans="1:12" s="93" customFormat="1" ht="16.5" x14ac:dyDescent="0.35">
      <c r="A460" s="56">
        <v>452</v>
      </c>
      <c r="B460" s="89" t="s">
        <v>608</v>
      </c>
      <c r="C460" s="90" t="s">
        <v>586</v>
      </c>
      <c r="D460" s="110" t="s">
        <v>655</v>
      </c>
      <c r="E460" s="68">
        <v>324</v>
      </c>
      <c r="F460" s="90">
        <v>10</v>
      </c>
      <c r="G460" s="91">
        <v>6000</v>
      </c>
      <c r="H460" s="59">
        <v>345.6</v>
      </c>
      <c r="I460" s="60">
        <f t="shared" si="7"/>
        <v>3110000</v>
      </c>
      <c r="J460" s="92" t="s">
        <v>11</v>
      </c>
      <c r="K460" s="92"/>
    </row>
    <row r="461" spans="1:12" s="93" customFormat="1" ht="16.5" x14ac:dyDescent="0.35">
      <c r="A461" s="94">
        <v>453</v>
      </c>
      <c r="B461" s="101" t="s">
        <v>609</v>
      </c>
      <c r="C461" s="102" t="s">
        <v>610</v>
      </c>
      <c r="D461" s="112" t="s">
        <v>655</v>
      </c>
      <c r="E461" s="117">
        <v>405</v>
      </c>
      <c r="F461" s="102">
        <v>14</v>
      </c>
      <c r="G461" s="103">
        <v>6356.4</v>
      </c>
      <c r="H461" s="95">
        <v>43.2</v>
      </c>
      <c r="I461" s="96">
        <f t="shared" si="7"/>
        <v>389000</v>
      </c>
      <c r="J461" s="104" t="s">
        <v>11</v>
      </c>
      <c r="K461" s="104"/>
    </row>
    <row r="462" spans="1:12" s="4" customFormat="1" hidden="1" x14ac:dyDescent="0.35">
      <c r="A462" s="13">
        <f>A461+A295</f>
        <v>741</v>
      </c>
      <c r="B462" s="14" t="s">
        <v>629</v>
      </c>
      <c r="C462" s="18"/>
      <c r="D462" s="46"/>
      <c r="E462" s="18"/>
      <c r="F462" s="18"/>
      <c r="G462" s="41">
        <f t="shared" ref="G462" si="8">SUM(G8:G315)</f>
        <v>1114599.4999999995</v>
      </c>
      <c r="H462" s="15"/>
      <c r="I462" s="15">
        <f>SUM(I297:I461)</f>
        <v>122128000</v>
      </c>
      <c r="J462" s="14"/>
      <c r="K462" s="11"/>
      <c r="L462" s="12"/>
    </row>
    <row r="463" spans="1:12" s="4" customFormat="1" ht="15" hidden="1" x14ac:dyDescent="0.3">
      <c r="A463" s="14"/>
      <c r="B463" s="14" t="s">
        <v>577</v>
      </c>
      <c r="C463" s="18"/>
      <c r="D463" s="46"/>
      <c r="E463" s="18"/>
      <c r="F463" s="18"/>
      <c r="G463" s="40"/>
      <c r="H463" s="18"/>
      <c r="I463" s="21" t="e">
        <f>I462+#REF!</f>
        <v>#REF!</v>
      </c>
      <c r="J463" s="14"/>
      <c r="K463" s="11"/>
      <c r="L463" s="12"/>
    </row>
  </sheetData>
  <mergeCells count="11">
    <mergeCell ref="A2:J2"/>
    <mergeCell ref="B271:B272"/>
    <mergeCell ref="B382:B383"/>
    <mergeCell ref="B426:B427"/>
    <mergeCell ref="C426:C427"/>
    <mergeCell ref="B402:B403"/>
    <mergeCell ref="C402:C403"/>
    <mergeCell ref="B404:B405"/>
    <mergeCell ref="B411:B412"/>
    <mergeCell ref="C411:C412"/>
    <mergeCell ref="A3:K3"/>
  </mergeCells>
  <pageMargins left="0.11811023622047245" right="0.11811023622047245" top="0.15748031496062992" bottom="0.15748031496062992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7"/>
  <sheetViews>
    <sheetView workbookViewId="0">
      <selection activeCell="J14" sqref="J14"/>
    </sheetView>
  </sheetViews>
  <sheetFormatPr defaultColWidth="10.1796875" defaultRowHeight="16.5" x14ac:dyDescent="0.35"/>
  <cols>
    <col min="1" max="1" width="6.1796875" style="22" customWidth="1"/>
    <col min="2" max="2" width="20.453125" style="32" customWidth="1"/>
    <col min="3" max="3" width="26.81640625" style="32" customWidth="1"/>
    <col min="4" max="4" width="18.81640625" style="22" customWidth="1"/>
    <col min="5" max="5" width="16" style="22" bestFit="1" customWidth="1"/>
    <col min="6" max="16384" width="10.1796875" style="22"/>
  </cols>
  <sheetData>
    <row r="1" spans="1:32" s="35" customFormat="1" ht="42" customHeight="1" x14ac:dyDescent="0.35">
      <c r="A1" s="149" t="s">
        <v>679</v>
      </c>
      <c r="B1" s="149"/>
      <c r="C1" s="149"/>
      <c r="D1" s="149"/>
      <c r="E1" s="149"/>
      <c r="F1" s="36"/>
      <c r="G1" s="36"/>
      <c r="H1" s="36"/>
    </row>
    <row r="2" spans="1:32" s="19" customFormat="1" ht="23" customHeight="1" x14ac:dyDescent="0.35">
      <c r="A2" s="155" t="s">
        <v>678</v>
      </c>
      <c r="B2" s="155"/>
      <c r="C2" s="155"/>
      <c r="D2" s="155"/>
      <c r="E2" s="155"/>
      <c r="F2" s="139"/>
      <c r="G2" s="139"/>
      <c r="H2" s="139"/>
    </row>
    <row r="3" spans="1:32" s="23" customFormat="1" ht="16.5" customHeight="1" x14ac:dyDescent="0.35">
      <c r="A3" s="150" t="s">
        <v>0</v>
      </c>
      <c r="B3" s="152" t="s">
        <v>630</v>
      </c>
      <c r="C3" s="153" t="s">
        <v>667</v>
      </c>
      <c r="D3" s="152" t="s">
        <v>668</v>
      </c>
      <c r="E3" s="148" t="s">
        <v>8</v>
      </c>
    </row>
    <row r="4" spans="1:32" s="23" customFormat="1" ht="16" customHeight="1" x14ac:dyDescent="0.35">
      <c r="A4" s="151"/>
      <c r="B4" s="152"/>
      <c r="C4" s="154"/>
      <c r="D4" s="152"/>
      <c r="E4" s="148"/>
    </row>
    <row r="5" spans="1:32" s="23" customFormat="1" ht="18.75" customHeight="1" x14ac:dyDescent="0.35">
      <c r="A5" s="118" t="s">
        <v>581</v>
      </c>
      <c r="B5" s="119" t="s">
        <v>649</v>
      </c>
      <c r="C5" s="119"/>
      <c r="D5" s="119"/>
      <c r="E5" s="120"/>
    </row>
    <row r="6" spans="1:32" s="24" customFormat="1" x14ac:dyDescent="0.35">
      <c r="A6" s="121">
        <v>1</v>
      </c>
      <c r="B6" s="122" t="s">
        <v>631</v>
      </c>
      <c r="C6" s="122" t="s">
        <v>583</v>
      </c>
      <c r="D6" s="141" t="s">
        <v>669</v>
      </c>
      <c r="E6" s="123"/>
    </row>
    <row r="7" spans="1:32" s="26" customFormat="1" x14ac:dyDescent="0.35">
      <c r="A7" s="121">
        <v>1</v>
      </c>
      <c r="B7" s="124" t="s">
        <v>633</v>
      </c>
      <c r="C7" s="125" t="s">
        <v>651</v>
      </c>
      <c r="D7" s="141" t="s">
        <v>670</v>
      </c>
      <c r="E7" s="1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s="31" customFormat="1" x14ac:dyDescent="0.35">
      <c r="A8" s="121">
        <v>1</v>
      </c>
      <c r="B8" s="127" t="s">
        <v>647</v>
      </c>
      <c r="C8" s="128" t="s">
        <v>648</v>
      </c>
      <c r="D8" s="141" t="s">
        <v>671</v>
      </c>
      <c r="E8" s="129"/>
    </row>
    <row r="9" spans="1:32" s="33" customFormat="1" x14ac:dyDescent="0.35">
      <c r="A9" s="130" t="s">
        <v>632</v>
      </c>
      <c r="B9" s="131" t="s">
        <v>650</v>
      </c>
      <c r="C9" s="132"/>
      <c r="D9" s="142"/>
      <c r="E9" s="133"/>
    </row>
    <row r="10" spans="1:32" s="27" customFormat="1" x14ac:dyDescent="0.35">
      <c r="A10" s="121">
        <v>1</v>
      </c>
      <c r="B10" s="134" t="s">
        <v>634</v>
      </c>
      <c r="C10" s="134" t="s">
        <v>635</v>
      </c>
      <c r="D10" s="141" t="s">
        <v>672</v>
      </c>
      <c r="E10" s="12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27" customFormat="1" x14ac:dyDescent="0.35">
      <c r="A11" s="121">
        <v>2</v>
      </c>
      <c r="B11" s="134" t="s">
        <v>634</v>
      </c>
      <c r="C11" s="134" t="s">
        <v>635</v>
      </c>
      <c r="D11" s="141" t="s">
        <v>672</v>
      </c>
      <c r="E11" s="12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s="28" customFormat="1" x14ac:dyDescent="0.35">
      <c r="A12" s="121">
        <v>3</v>
      </c>
      <c r="B12" s="134" t="s">
        <v>636</v>
      </c>
      <c r="C12" s="134" t="s">
        <v>637</v>
      </c>
      <c r="D12" s="141" t="s">
        <v>672</v>
      </c>
      <c r="E12" s="12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s="27" customFormat="1" x14ac:dyDescent="0.35">
      <c r="A13" s="121">
        <v>4</v>
      </c>
      <c r="B13" s="134" t="s">
        <v>638</v>
      </c>
      <c r="C13" s="134" t="s">
        <v>639</v>
      </c>
      <c r="D13" s="141" t="s">
        <v>672</v>
      </c>
      <c r="E13" s="12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s="27" customFormat="1" x14ac:dyDescent="0.35">
      <c r="A14" s="121">
        <v>5</v>
      </c>
      <c r="B14" s="134" t="s">
        <v>640</v>
      </c>
      <c r="C14" s="134" t="s">
        <v>639</v>
      </c>
      <c r="D14" s="141" t="s">
        <v>672</v>
      </c>
      <c r="E14" s="1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s="28" customFormat="1" x14ac:dyDescent="0.35">
      <c r="A15" s="121">
        <v>6</v>
      </c>
      <c r="B15" s="134" t="s">
        <v>641</v>
      </c>
      <c r="C15" s="134" t="s">
        <v>642</v>
      </c>
      <c r="D15" s="141" t="s">
        <v>672</v>
      </c>
      <c r="E15" s="13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27" customFormat="1" x14ac:dyDescent="0.35">
      <c r="A16" s="121">
        <v>7</v>
      </c>
      <c r="B16" s="134" t="s">
        <v>643</v>
      </c>
      <c r="C16" s="134" t="s">
        <v>644</v>
      </c>
      <c r="D16" s="141" t="s">
        <v>672</v>
      </c>
      <c r="E16" s="1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s="30" customFormat="1" x14ac:dyDescent="0.35">
      <c r="A17" s="136">
        <v>8</v>
      </c>
      <c r="B17" s="137" t="s">
        <v>645</v>
      </c>
      <c r="C17" s="137" t="s">
        <v>646</v>
      </c>
      <c r="D17" s="143" t="s">
        <v>672</v>
      </c>
      <c r="E17" s="13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</sheetData>
  <mergeCells count="7">
    <mergeCell ref="E3:E4"/>
    <mergeCell ref="A1:E1"/>
    <mergeCell ref="A3:A4"/>
    <mergeCell ref="B3:B4"/>
    <mergeCell ref="C3:C4"/>
    <mergeCell ref="D3:D4"/>
    <mergeCell ref="A2:E2"/>
  </mergeCells>
  <pageMargins left="0.70866141732283472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 5%</vt:lpstr>
      <vt:lpstr>ky ot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2026-02-10T07:19:59Z</cp:lastPrinted>
  <dcterms:created xsi:type="dcterms:W3CDTF">2026-01-29T20:03:47Z</dcterms:created>
  <dcterms:modified xsi:type="dcterms:W3CDTF">2026-02-10T08:33:22Z</dcterms:modified>
</cp:coreProperties>
</file>